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D:\14CONGOPE1_1\Capacitacion\"/>
    </mc:Choice>
  </mc:AlternateContent>
  <xr:revisionPtr revIDLastSave="0" documentId="13_ncr:1_{4A59D43C-FC3C-40C8-BFA9-E7054F5DA1B3}" xr6:coauthVersionLast="47" xr6:coauthVersionMax="47" xr10:uidLastSave="{00000000-0000-0000-0000-000000000000}"/>
  <bookViews>
    <workbookView xWindow="-120" yWindow="-120" windowWidth="20730" windowHeight="11160" tabRatio="759" xr2:uid="{00000000-000D-0000-FFFF-FFFF00000000}"/>
  </bookViews>
  <sheets>
    <sheet name="CasoCantonSalcedo-MarcoLogico" sheetId="30" r:id="rId1"/>
    <sheet name="Temario" sheetId="32" r:id="rId2"/>
    <sheet name="Ej.1" sheetId="6" r:id="rId3"/>
    <sheet name="Ej.2" sheetId="19" r:id="rId4"/>
    <sheet name="Ej.3" sheetId="24" r:id="rId5"/>
    <sheet name="Ej.4" sheetId="17" r:id="rId6"/>
    <sheet name="Ej.5" sheetId="7" r:id="rId7"/>
    <sheet name="Ej.6" sheetId="20" r:id="rId8"/>
    <sheet name="Ej.7" sheetId="25" r:id="rId9"/>
    <sheet name="Ej.8" sheetId="28" r:id="rId10"/>
    <sheet name="Ej.9" sheetId="31" r:id="rId11"/>
  </sheets>
  <definedNames>
    <definedName name="Años_préstamo" localSheetId="9">#REF!</definedName>
    <definedName name="Años_préstamo" localSheetId="10">#REF!</definedName>
    <definedName name="Años_préstamo">#REF!</definedName>
    <definedName name="Capital" localSheetId="9">#REF!</definedName>
    <definedName name="Capital" localSheetId="10">#REF!</definedName>
    <definedName name="Capital">#REF!</definedName>
    <definedName name="Día_de_pago">#N/A</definedName>
    <definedName name="Fila_de_encabezado">ROW(#REF!)</definedName>
    <definedName name="Importe_del_préstamo">#REF!</definedName>
    <definedName name="Impresión_completa">#REF!</definedName>
    <definedName name="Inicio_prestamo">#REF!</definedName>
    <definedName name="Int">#REF!</definedName>
    <definedName name="Núm_de_pago">#REF!</definedName>
    <definedName name="Núm_pagos_al_año">#REF!</definedName>
    <definedName name="Número_de_pagos">#N/A</definedName>
    <definedName name="Pago_adicional">#REF!</definedName>
    <definedName name="Pago_mensual_programado">#REF!</definedName>
    <definedName name="Pago_progr">#REF!</definedName>
    <definedName name="Pago_total">#REF!</definedName>
    <definedName name="Pagos_adicionales_programados">#REF!</definedName>
    <definedName name="Restablecer_área_de_impresión">#N/A</definedName>
    <definedName name="Saldo_inicial">#REF!</definedName>
    <definedName name="Tasa_de_interés">#REF!</definedName>
    <definedName name="Tasa_Periódica">#REF!/12</definedName>
    <definedName name="Última_fila">#N/A</definedName>
    <definedName name="Valores_especificados" localSheetId="0">IF([0]!Importe_del_préstamo*[0]!Tasa_de_interés*[0]!Años_préstamo*[0]!Inicio_prestamo&gt;0,1,0)</definedName>
    <definedName name="Valores_especificados" localSheetId="2">IF(Importe_del_préstamo*Tasa_de_interés*Años_préstamo*Inicio_prestamo&gt;0,1,0)</definedName>
    <definedName name="Valores_especificados" localSheetId="3">IF([0]!Importe_del_préstamo*[0]!Tasa_de_interés*[0]!Años_préstamo*[0]!Inicio_prestamo&gt;0,1,0)</definedName>
    <definedName name="Valores_especificados" localSheetId="4">IF([0]!Importe_del_préstamo*[0]!Tasa_de_interés*[0]!Años_préstamo*[0]!Inicio_prestamo&gt;0,1,0)</definedName>
    <definedName name="Valores_especificados" localSheetId="5">IF([0]!Importe_del_préstamo*[0]!Tasa_de_interés*[0]!Años_préstamo*[0]!Inicio_prestamo&gt;0,1,0)</definedName>
    <definedName name="Valores_especificados" localSheetId="6">IF(Importe_del_préstamo*Tasa_de_interés*Años_préstamo*Inicio_prestamo&gt;0,1,0)</definedName>
    <definedName name="Valores_especificados" localSheetId="7">IF([0]!Importe_del_préstamo*[0]!Tasa_de_interés*[0]!Años_préstamo*[0]!Inicio_prestamo&gt;0,1,0)</definedName>
    <definedName name="Valores_especificados" localSheetId="9">IF([0]!Importe_del_préstamo*[0]!Tasa_de_interés*Ej.8!Años_préstamo*[0]!Inicio_prestamo&gt;0,1,0)</definedName>
    <definedName name="Valores_especificados" localSheetId="10">IF([0]!Importe_del_préstamo*[0]!Tasa_de_interés*Ej.9!Años_préstamo*[0]!Inicio_prestamo&gt;0,1,0)</definedName>
    <definedName name="Valores_especificados">IF(Importe_del_préstamo*Tasa_de_interés*Años_préstamo*Inicio_prestamo&gt;0,1,0)</definedName>
    <definedName name="VAN">IF(Importe_del_préstamo*Tasa_de_interés*[0]!Años_préstamo*Inicio_prestamo&gt;0,1,0)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30" l="1"/>
  <c r="D31" i="31"/>
  <c r="C31" i="31"/>
  <c r="E30" i="31"/>
  <c r="E29" i="31"/>
  <c r="D9" i="31"/>
  <c r="E9" i="31" s="1"/>
  <c r="D10" i="31"/>
  <c r="E10" i="31" s="1"/>
  <c r="D10" i="28"/>
  <c r="E31" i="31" l="1"/>
  <c r="E12" i="31"/>
  <c r="E7" i="25"/>
  <c r="D7" i="25"/>
  <c r="D8" i="20"/>
  <c r="D7" i="20"/>
  <c r="C8" i="20"/>
  <c r="C7" i="20"/>
  <c r="C9" i="20" s="1"/>
  <c r="B8" i="20"/>
  <c r="B11" i="17"/>
  <c r="B10" i="17"/>
  <c r="B9" i="17"/>
  <c r="E10" i="24"/>
  <c r="E11" i="24"/>
  <c r="E12" i="24"/>
  <c r="E13" i="24"/>
  <c r="E14" i="24"/>
  <c r="E15" i="24"/>
  <c r="E16" i="24"/>
  <c r="E17" i="24"/>
  <c r="E9" i="24"/>
  <c r="E18" i="19"/>
  <c r="E11" i="19"/>
  <c r="E23" i="6"/>
  <c r="F22" i="6" s="1"/>
  <c r="E12" i="6"/>
  <c r="E13" i="6"/>
  <c r="E14" i="6"/>
  <c r="E15" i="6"/>
  <c r="E16" i="6"/>
  <c r="E17" i="6"/>
  <c r="E18" i="6"/>
  <c r="E19" i="6"/>
  <c r="D15" i="31" l="1"/>
  <c r="D9" i="20"/>
  <c r="D10" i="20" s="1"/>
  <c r="F8" i="24"/>
  <c r="B34" i="25"/>
  <c r="B33" i="25"/>
  <c r="B9" i="7"/>
  <c r="B10" i="7" s="1"/>
  <c r="B11" i="7" s="1"/>
  <c r="B12" i="7" s="1"/>
  <c r="B13" i="7" s="1"/>
  <c r="B14" i="7" s="1"/>
  <c r="B15" i="7" s="1"/>
  <c r="B16" i="7" s="1"/>
  <c r="B17" i="7" s="1"/>
  <c r="B18" i="7" s="1"/>
  <c r="B19" i="7" s="1"/>
  <c r="B20" i="7" s="1"/>
  <c r="B21" i="7" s="1"/>
  <c r="B22" i="7" s="1"/>
  <c r="B23" i="7" s="1"/>
  <c r="B24" i="7" s="1"/>
  <c r="B25" i="7" s="1"/>
  <c r="B26" i="7" s="1"/>
  <c r="B27" i="7" s="1"/>
  <c r="E10" i="28"/>
  <c r="G10" i="28" s="1"/>
  <c r="E9" i="28"/>
  <c r="G9" i="28" s="1"/>
  <c r="D9" i="28"/>
  <c r="F9" i="28" s="1"/>
  <c r="C10" i="28"/>
  <c r="C11" i="28" s="1"/>
  <c r="C12" i="28" s="1"/>
  <c r="C13" i="28" s="1"/>
  <c r="C14" i="28" s="1"/>
  <c r="C15" i="28" s="1"/>
  <c r="C16" i="28" s="1"/>
  <c r="C17" i="28" s="1"/>
  <c r="C18" i="28" s="1"/>
  <c r="C19" i="28" s="1"/>
  <c r="C20" i="28" s="1"/>
  <c r="C21" i="28" s="1"/>
  <c r="C22" i="28" s="1"/>
  <c r="C23" i="28" s="1"/>
  <c r="C24" i="28" s="1"/>
  <c r="C25" i="28" s="1"/>
  <c r="C26" i="28" s="1"/>
  <c r="C27" i="28" s="1"/>
  <c r="C28" i="28" s="1"/>
  <c r="B10" i="28"/>
  <c r="B11" i="28" s="1"/>
  <c r="B12" i="28" s="1"/>
  <c r="B13" i="28" s="1"/>
  <c r="B14" i="28" s="1"/>
  <c r="B15" i="28" s="1"/>
  <c r="B16" i="28" s="1"/>
  <c r="B17" i="28" s="1"/>
  <c r="B18" i="28" s="1"/>
  <c r="B19" i="28" s="1"/>
  <c r="B20" i="28" s="1"/>
  <c r="B21" i="28" s="1"/>
  <c r="B22" i="28" s="1"/>
  <c r="B23" i="28" s="1"/>
  <c r="B24" i="28" s="1"/>
  <c r="B25" i="28" s="1"/>
  <c r="B26" i="28" s="1"/>
  <c r="B27" i="28" s="1"/>
  <c r="B28" i="28" s="1"/>
  <c r="H8" i="25"/>
  <c r="E9" i="25"/>
  <c r="E10" i="25"/>
  <c r="E11" i="25"/>
  <c r="E12" i="25"/>
  <c r="E13" i="25"/>
  <c r="E14" i="25"/>
  <c r="E15" i="25"/>
  <c r="E16" i="25"/>
  <c r="E17" i="25"/>
  <c r="E18" i="25"/>
  <c r="E19" i="25"/>
  <c r="E20" i="25"/>
  <c r="E21" i="25"/>
  <c r="E22" i="25"/>
  <c r="E23" i="25"/>
  <c r="E24" i="25"/>
  <c r="E25" i="25"/>
  <c r="E26" i="25"/>
  <c r="E27" i="25"/>
  <c r="C9" i="25"/>
  <c r="B9" i="25"/>
  <c r="G29" i="28" l="1"/>
  <c r="C34" i="25" s="1"/>
  <c r="I8" i="25"/>
  <c r="C35" i="7" l="1"/>
  <c r="C36" i="7" s="1"/>
  <c r="C37" i="7" s="1"/>
  <c r="C38" i="7" s="1"/>
  <c r="C39" i="7" s="1"/>
  <c r="C40" i="7" s="1"/>
  <c r="C41" i="7" s="1"/>
  <c r="C42" i="7" s="1"/>
  <c r="C43" i="7" s="1"/>
  <c r="C44" i="7" s="1"/>
  <c r="C45" i="7" s="1"/>
  <c r="C46" i="7" s="1"/>
  <c r="C47" i="7" s="1"/>
  <c r="C48" i="7" s="1"/>
  <c r="C49" i="7" s="1"/>
  <c r="C50" i="7" s="1"/>
  <c r="C51" i="7" s="1"/>
  <c r="C52" i="7" s="1"/>
  <c r="C53" i="7" s="1"/>
  <c r="B35" i="7"/>
  <c r="B36" i="7" s="1"/>
  <c r="B37" i="7" s="1"/>
  <c r="B38" i="7" s="1"/>
  <c r="B39" i="7" s="1"/>
  <c r="B40" i="7" s="1"/>
  <c r="B41" i="7" s="1"/>
  <c r="B42" i="7" s="1"/>
  <c r="B43" i="7" s="1"/>
  <c r="B44" i="7" s="1"/>
  <c r="B45" i="7" s="1"/>
  <c r="B46" i="7" s="1"/>
  <c r="B47" i="7" s="1"/>
  <c r="B48" i="7" s="1"/>
  <c r="B49" i="7" s="1"/>
  <c r="B50" i="7" s="1"/>
  <c r="B51" i="7" s="1"/>
  <c r="B52" i="7" s="1"/>
  <c r="B53" i="7" s="1"/>
  <c r="G9" i="7"/>
  <c r="D9" i="25" s="1"/>
  <c r="G10" i="7"/>
  <c r="D10" i="25" s="1"/>
  <c r="G11" i="7"/>
  <c r="D11" i="25" s="1"/>
  <c r="G12" i="7"/>
  <c r="D12" i="25" s="1"/>
  <c r="G13" i="7"/>
  <c r="D13" i="25" s="1"/>
  <c r="G14" i="7"/>
  <c r="D14" i="25" s="1"/>
  <c r="G15" i="7"/>
  <c r="D15" i="25" s="1"/>
  <c r="G16" i="7"/>
  <c r="D16" i="25" s="1"/>
  <c r="G17" i="7"/>
  <c r="D17" i="25" s="1"/>
  <c r="G18" i="7"/>
  <c r="D18" i="25" s="1"/>
  <c r="G19" i="7"/>
  <c r="D19" i="25" s="1"/>
  <c r="G20" i="7"/>
  <c r="D20" i="25" s="1"/>
  <c r="G21" i="7"/>
  <c r="D21" i="25" s="1"/>
  <c r="G22" i="7"/>
  <c r="D22" i="25" s="1"/>
  <c r="G23" i="7"/>
  <c r="G24" i="7"/>
  <c r="G25" i="7"/>
  <c r="G26" i="7"/>
  <c r="D26" i="25" s="1"/>
  <c r="G27" i="7"/>
  <c r="D27" i="25" s="1"/>
  <c r="G8" i="7"/>
  <c r="C9" i="7"/>
  <c r="C10" i="7" s="1"/>
  <c r="C11" i="7" s="1"/>
  <c r="C12" i="7" s="1"/>
  <c r="C13" i="7" s="1"/>
  <c r="C14" i="7" s="1"/>
  <c r="C15" i="7" s="1"/>
  <c r="C16" i="7" s="1"/>
  <c r="C17" i="7" s="1"/>
  <c r="C18" i="7" s="1"/>
  <c r="C19" i="7" s="1"/>
  <c r="C20" i="7" s="1"/>
  <c r="C21" i="7" s="1"/>
  <c r="C22" i="7" s="1"/>
  <c r="C23" i="7" s="1"/>
  <c r="C24" i="7" s="1"/>
  <c r="C25" i="7" s="1"/>
  <c r="C26" i="7" s="1"/>
  <c r="C27" i="7" s="1"/>
  <c r="D23" i="25" l="1"/>
  <c r="H15" i="25"/>
  <c r="D16" i="28"/>
  <c r="F16" i="28" s="1"/>
  <c r="H26" i="25"/>
  <c r="D27" i="28"/>
  <c r="F27" i="28" s="1"/>
  <c r="H22" i="25"/>
  <c r="D23" i="28"/>
  <c r="F23" i="28" s="1"/>
  <c r="H18" i="25"/>
  <c r="D19" i="28"/>
  <c r="F19" i="28" s="1"/>
  <c r="H14" i="25"/>
  <c r="D15" i="28"/>
  <c r="F15" i="28" s="1"/>
  <c r="H10" i="25"/>
  <c r="D11" i="28"/>
  <c r="F11" i="28" s="1"/>
  <c r="H17" i="25"/>
  <c r="D18" i="28"/>
  <c r="F18" i="28" s="1"/>
  <c r="H27" i="25"/>
  <c r="D28" i="28"/>
  <c r="F28" i="28" s="1"/>
  <c r="H19" i="25"/>
  <c r="D20" i="28"/>
  <c r="F20" i="28" s="1"/>
  <c r="H11" i="25"/>
  <c r="D12" i="28"/>
  <c r="F12" i="28" s="1"/>
  <c r="D25" i="25"/>
  <c r="H21" i="25"/>
  <c r="D22" i="28"/>
  <c r="F22" i="28" s="1"/>
  <c r="H13" i="25"/>
  <c r="D14" i="28"/>
  <c r="F14" i="28" s="1"/>
  <c r="H9" i="25"/>
  <c r="F10" i="28"/>
  <c r="D24" i="25"/>
  <c r="D21" i="28"/>
  <c r="F21" i="28" s="1"/>
  <c r="H20" i="25"/>
  <c r="D17" i="28"/>
  <c r="F17" i="28" s="1"/>
  <c r="H16" i="25"/>
  <c r="D13" i="28"/>
  <c r="F13" i="28" s="1"/>
  <c r="H12" i="25"/>
  <c r="C10" i="25"/>
  <c r="C11" i="25" s="1"/>
  <c r="C12" i="25" s="1"/>
  <c r="C13" i="25" s="1"/>
  <c r="C14" i="25" s="1"/>
  <c r="C15" i="25" s="1"/>
  <c r="C16" i="25" s="1"/>
  <c r="C17" i="25" s="1"/>
  <c r="C18" i="25" s="1"/>
  <c r="C19" i="25" s="1"/>
  <c r="C20" i="25" s="1"/>
  <c r="C21" i="25" s="1"/>
  <c r="C22" i="25" s="1"/>
  <c r="C23" i="25" s="1"/>
  <c r="C24" i="25" s="1"/>
  <c r="C25" i="25" s="1"/>
  <c r="C26" i="25" s="1"/>
  <c r="C27" i="25" s="1"/>
  <c r="D25" i="28" l="1"/>
  <c r="F25" i="28" s="1"/>
  <c r="H24" i="25"/>
  <c r="H25" i="25"/>
  <c r="D26" i="28"/>
  <c r="F26" i="28" s="1"/>
  <c r="I9" i="25"/>
  <c r="H23" i="25"/>
  <c r="C32" i="25" s="1"/>
  <c r="D24" i="28"/>
  <c r="E40" i="24"/>
  <c r="E39" i="24"/>
  <c r="E38" i="24"/>
  <c r="E37" i="24"/>
  <c r="E34" i="24"/>
  <c r="E33" i="24"/>
  <c r="E32" i="24"/>
  <c r="E14" i="19"/>
  <c r="F13" i="19" s="1"/>
  <c r="E17" i="19"/>
  <c r="F16" i="19" s="1"/>
  <c r="E10" i="19"/>
  <c r="E9" i="19"/>
  <c r="E20" i="6"/>
  <c r="F11" i="6" s="1"/>
  <c r="E9" i="6"/>
  <c r="F8" i="6" s="1"/>
  <c r="F31" i="24" l="1"/>
  <c r="F36" i="24"/>
  <c r="F8" i="19"/>
  <c r="F7" i="6"/>
  <c r="E20" i="24" s="1"/>
  <c r="F19" i="24" s="1"/>
  <c r="F7" i="24" s="1"/>
  <c r="F23" i="24" s="1"/>
  <c r="F24" i="24" s="1"/>
  <c r="F25" i="24" s="1"/>
  <c r="F26" i="24" s="1"/>
  <c r="F49" i="24" s="1"/>
  <c r="F30" i="24"/>
  <c r="F43" i="24" s="1"/>
  <c r="F44" i="24" s="1"/>
  <c r="F7" i="19"/>
  <c r="C10" i="17" s="1"/>
  <c r="F24" i="28"/>
  <c r="F29" i="28" s="1"/>
  <c r="F32" i="28" s="1"/>
  <c r="C31" i="25"/>
  <c r="B10" i="25"/>
  <c r="I10" i="25" s="1"/>
  <c r="F46" i="24" l="1"/>
  <c r="F50" i="24" s="1"/>
  <c r="F51" i="24" s="1"/>
  <c r="C11" i="17" s="1"/>
  <c r="F45" i="24"/>
  <c r="C9" i="17"/>
  <c r="C33" i="25"/>
  <c r="C35" i="25" s="1"/>
  <c r="B11" i="25"/>
  <c r="I11" i="25" s="1"/>
  <c r="B12" i="25" l="1"/>
  <c r="I12" i="25" s="1"/>
  <c r="B13" i="25" l="1"/>
  <c r="I13" i="25" s="1"/>
  <c r="B14" i="25" l="1"/>
  <c r="I14" i="25" s="1"/>
  <c r="B15" i="25" l="1"/>
  <c r="I15" i="25" s="1"/>
  <c r="G10" i="17"/>
  <c r="G9" i="17"/>
  <c r="B16" i="25" l="1"/>
  <c r="I16" i="25" s="1"/>
  <c r="B17" i="25" l="1"/>
  <c r="I17" i="25" s="1"/>
  <c r="B18" i="25" l="1"/>
  <c r="I18" i="25" s="1"/>
  <c r="G11" i="17"/>
  <c r="C12" i="17"/>
  <c r="B19" i="25" l="1"/>
  <c r="I19" i="25" s="1"/>
  <c r="F10" i="17"/>
  <c r="F9" i="17"/>
  <c r="G12" i="17"/>
  <c r="F11" i="17"/>
  <c r="F12" i="17" l="1"/>
  <c r="B20" i="25"/>
  <c r="I20" i="25" s="1"/>
  <c r="B21" i="25" l="1"/>
  <c r="I21" i="25" s="1"/>
  <c r="B22" i="25" l="1"/>
  <c r="I22" i="25" s="1"/>
  <c r="B23" i="25" l="1"/>
  <c r="I23" i="25" s="1"/>
  <c r="B24" i="25" l="1"/>
  <c r="I24" i="25" s="1"/>
  <c r="B25" i="25" l="1"/>
  <c r="I25" i="25" s="1"/>
  <c r="B26" i="25" l="1"/>
  <c r="I26" i="25" s="1"/>
  <c r="B27" i="25" l="1"/>
  <c r="I27" i="25" s="1"/>
  <c r="I28" i="25" l="1"/>
</calcChain>
</file>

<file path=xl/sharedStrings.xml><?xml version="1.0" encoding="utf-8"?>
<sst xmlns="http://schemas.openxmlformats.org/spreadsheetml/2006/main" count="300" uniqueCount="199">
  <si>
    <t>ANEXO - ACTIVOS  FIJOS</t>
  </si>
  <si>
    <t>ANEXO - ACTIVOS DIFERIDOS</t>
  </si>
  <si>
    <t>Gastos de Investigación, Exploración y Similares</t>
  </si>
  <si>
    <t>Otros: Gastos de instalación (puesta en marcha)</t>
  </si>
  <si>
    <t>Capacitación de personal</t>
  </si>
  <si>
    <t>CUENTAS</t>
  </si>
  <si>
    <t>Camioneta 4 x 4</t>
  </si>
  <si>
    <t>Gastos Administrativos</t>
  </si>
  <si>
    <t>Gastos de Personal:</t>
  </si>
  <si>
    <t xml:space="preserve">Gastos Generales </t>
  </si>
  <si>
    <t>Luz</t>
  </si>
  <si>
    <t>Agua</t>
  </si>
  <si>
    <t>Consumo telefónico</t>
  </si>
  <si>
    <t>Internet</t>
  </si>
  <si>
    <t>Mantenimiento</t>
  </si>
  <si>
    <t>Porcentaje</t>
  </si>
  <si>
    <t>Cronograma (calendario) de inversiones</t>
  </si>
  <si>
    <t>RECURSOS PROPIOS</t>
  </si>
  <si>
    <t>MESES</t>
  </si>
  <si>
    <t>AÑOS</t>
  </si>
  <si>
    <t>%</t>
  </si>
  <si>
    <t>VALOR</t>
  </si>
  <si>
    <t>TOTAL</t>
  </si>
  <si>
    <t>DETALLE</t>
  </si>
  <si>
    <t>Edificio</t>
  </si>
  <si>
    <t>Maquinaria y Equipos</t>
  </si>
  <si>
    <t>Chofer</t>
  </si>
  <si>
    <t xml:space="preserve">            MULTILATERALES</t>
  </si>
  <si>
    <t>USOS</t>
  </si>
  <si>
    <t>FUENTES</t>
  </si>
  <si>
    <t>Cantidad (#)</t>
  </si>
  <si>
    <t>Precio unitario ($)</t>
  </si>
  <si>
    <t>Valor total  ($)</t>
  </si>
  <si>
    <t>Precio Unitario ($)</t>
  </si>
  <si>
    <t>Valor activo ($)</t>
  </si>
  <si>
    <t>ANEXO ACTIVOS  FIJOS</t>
  </si>
  <si>
    <t>X</t>
  </si>
  <si>
    <t>Valor gasto ($)</t>
  </si>
  <si>
    <t>Vehículos</t>
  </si>
  <si>
    <t>Gastos Instalación (mobiliario-bodega)</t>
  </si>
  <si>
    <t>VAN (B)</t>
  </si>
  <si>
    <t xml:space="preserve">VAN (C) </t>
  </si>
  <si>
    <t>Indicador</t>
  </si>
  <si>
    <t>Valor</t>
  </si>
  <si>
    <t>VANe</t>
  </si>
  <si>
    <t>TIRe</t>
  </si>
  <si>
    <t>B/C</t>
  </si>
  <si>
    <t xml:space="preserve"> factor de actualización</t>
  </si>
  <si>
    <t>“REHABILITACION DEL ANILLO VIAL DEL CANTON SALCEDO, PROVINCIA DE COTOPAXI, DE 9.75 Km. DE LONGITUD"</t>
  </si>
  <si>
    <t>FLUJO DE CAJA</t>
  </si>
  <si>
    <t>(MILES DE USD)</t>
  </si>
  <si>
    <t xml:space="preserve">“REHABILITACION DEL ANILLO VIAL DEL CANTON SALCEDO, PROVINCIA DE COTOPAXI, DE 9.75 Km. DE LONGITUD" </t>
  </si>
  <si>
    <t>AÑO</t>
  </si>
  <si>
    <t>Livianos</t>
  </si>
  <si>
    <t>Buses</t>
  </si>
  <si>
    <t>Camiones</t>
  </si>
  <si>
    <t>“REHABILITACION DEL ANILLO VIAL DEL CANTON SALCEDO"</t>
  </si>
  <si>
    <t>Nro.</t>
  </si>
  <si>
    <t>Año</t>
  </si>
  <si>
    <t>Beneficio (USD)</t>
  </si>
  <si>
    <t>Fuente: MINTUR.</t>
  </si>
  <si>
    <t>BENEFICIO COSTO</t>
  </si>
  <si>
    <t>Resumen narrativo</t>
  </si>
  <si>
    <t>Indicadores verificables</t>
  </si>
  <si>
    <t>Supuestos</t>
  </si>
  <si>
    <t>Fin</t>
  </si>
  <si>
    <t>MARCO LOGICO</t>
  </si>
  <si>
    <t>Medios de verificación</t>
  </si>
  <si>
    <t>Proposito</t>
  </si>
  <si>
    <t>Componentes</t>
  </si>
  <si>
    <t>Actividades</t>
  </si>
  <si>
    <t>Presupuesto</t>
  </si>
  <si>
    <t>Total inversion</t>
  </si>
  <si>
    <t xml:space="preserve">Vincular y desarrollar armónicamente el territorio Ecuatoriano, mejorando las condiciones de accesibilidad de sus habitantes. </t>
  </si>
  <si>
    <t>INDICADOR: 
-% de tiempo de conectividad a nivel nacional 
META:
- Disminuir en el 10% el tiempo de conectividad a nivel nacional</t>
  </si>
  <si>
    <t xml:space="preserve">•Informe institucional rendición de cuentas. 
</t>
  </si>
  <si>
    <t>Que el Gobierno apoye decididamente todas las acciones de proyectos encaminados a lograr la rehabilitación de las vías urbanas</t>
  </si>
  <si>
    <t>Mejorar las condiciones actuales de las vías perimetrales que conforman el anillo vial de salcedo, mediante la colocación de carpeta asfáltica, con el propósito de lograr el descongestionamiento vehicular de la zona céntrica de la ciudad de Salcedo y contribuir al ordenamiento territorial, por lo tanto con su implementación se contribuye a la transforma</t>
  </si>
  <si>
    <t xml:space="preserve">INDICADOR:
- # de Km de vía rehabilitada en condiciones óptimas de circulación.
META:
- Al finalizar el proyecto, construida y rehabilitada las vías perimetrales, permite contar con un anillo vial de 9.75 Km de longitud con carpeta asfáltica, debidamente señalizados y en condiciones seguras de circulación. </t>
  </si>
  <si>
    <t>• Contrato de Obra.
• Acta de entrega - recepción definitiva. 
• Especificaciones técnicas</t>
  </si>
  <si>
    <t>• Contar con la aprobación ministerial y presupuesto para la realización del proyecto.</t>
  </si>
  <si>
    <t>INDICADOR:
- # Km Capa de rodadura 
- # Cm de espesor 
- # m de ancho de la vía
META:
- Implementación de la carpeta asfáltica en la vía de 9.5 Km de longitud, con capa de rodadura en carpeta asfáltica de 3” de espesor y 18 m de ancho</t>
  </si>
  <si>
    <t xml:space="preserve">C3. Señalización y seguridad vial </t>
  </si>
  <si>
    <t>C4,- Manejo Ambiental</t>
  </si>
  <si>
    <t xml:space="preserve">C2.-Obras hidrológicas - hidráulicas </t>
  </si>
  <si>
    <t>C1,- Obras de infraestructura vial</t>
  </si>
  <si>
    <t>C1,a1.- Obras de Terracería</t>
  </si>
  <si>
    <t xml:space="preserve">C1,a2,- Imprimación de Calzada </t>
  </si>
  <si>
    <t xml:space="preserve">C2. a1 Puentes e intercambiadores </t>
  </si>
  <si>
    <t>C2, a2, Implementación de obras Drenaje</t>
  </si>
  <si>
    <t>C3. a1. Seguridad via</t>
  </si>
  <si>
    <t xml:space="preserve">C3. a2. Señalización vial </t>
  </si>
  <si>
    <t xml:space="preserve">C4. a1. Señalización preventiva (Durante la implementación vial)y socialización del proyecto </t>
  </si>
  <si>
    <t xml:space="preserve">C4. a2. Mitigación de impactos ambientales </t>
  </si>
  <si>
    <t xml:space="preserve">• Contrato de obra
• Acta de entrega - 
recepción de obra. 
• Documento habilitantes para la ejecución del proyecto. </t>
  </si>
  <si>
    <t>• Que no existan restricciones que impidan la ejecución del proyecto. 
• Vigencia de la normativa técnica en el marco de la ejecución de la infraestructura vial.</t>
  </si>
  <si>
    <t xml:space="preserve">• Libro do obra
• Planillas de pagos 
• Informes ejecutivos 
• Fotografías </t>
  </si>
  <si>
    <t>• Asignación oportuna de recursos conforme a cronograma de trabajo. 
• Condiciones climáticas favorables.</t>
  </si>
  <si>
    <t>Fuente: MTOP</t>
  </si>
  <si>
    <t xml:space="preserve">Tractores, </t>
  </si>
  <si>
    <t>Retroexcavadoras</t>
  </si>
  <si>
    <t>Cargadores</t>
  </si>
  <si>
    <t>Motoniveladoras</t>
  </si>
  <si>
    <t>Rodillos</t>
  </si>
  <si>
    <t xml:space="preserve">Camión distribuidor de asfalto </t>
  </si>
  <si>
    <t>Camión cisterna</t>
  </si>
  <si>
    <t>Camiones de volteo</t>
  </si>
  <si>
    <t>Pavimentadoras</t>
  </si>
  <si>
    <t>Operarios</t>
  </si>
  <si>
    <t>Estudio de Diagnostico de Factibilidad económica del proyecto</t>
  </si>
  <si>
    <t>Estudio de Tráfico vehicular y proyecciones</t>
  </si>
  <si>
    <t>Estudio de impacto ambiental</t>
  </si>
  <si>
    <t>Choferes</t>
  </si>
  <si>
    <t>Costos de operación</t>
  </si>
  <si>
    <t>Ingeniero Civil Director de Proyecto</t>
  </si>
  <si>
    <t xml:space="preserve">Ingeniero Civil experto en tráfico y diseño Vial </t>
  </si>
  <si>
    <t>Ingeniero Civil  de campo</t>
  </si>
  <si>
    <t>Ingeniero Civil especialista en Costos</t>
  </si>
  <si>
    <t>Ingeniero Civil con experiencia en Geotecnia o Ing. Geotécnico</t>
  </si>
  <si>
    <t>Ingeniero Geólogo</t>
  </si>
  <si>
    <t>Ingeniero Civil Estructural</t>
  </si>
  <si>
    <t>Director del Proyecto</t>
  </si>
  <si>
    <t>Administrador del Proyecto</t>
  </si>
  <si>
    <t>Gastos Administrativos Mensuales</t>
  </si>
  <si>
    <t>Costos de Operación Mensual</t>
  </si>
  <si>
    <t>Costos de Operación Anual</t>
  </si>
  <si>
    <t>Gastos Administrativos Anual</t>
  </si>
  <si>
    <t>ANEXO CAPITAL DE TRABAJO</t>
  </si>
  <si>
    <t>Subtotal</t>
  </si>
  <si>
    <t>BENEFICIO POR TURISMO</t>
  </si>
  <si>
    <t>NRO.</t>
  </si>
  <si>
    <t>INVERSION</t>
  </si>
  <si>
    <t>FISCALIZACION</t>
  </si>
  <si>
    <t>FLUJO NETO DE CAJA</t>
  </si>
  <si>
    <t>BENEFICIOS</t>
  </si>
  <si>
    <t>COSTOS</t>
  </si>
  <si>
    <t>ACTIVOS FIJOS</t>
  </si>
  <si>
    <t>ACTIVOS DIFERIDOS</t>
  </si>
  <si>
    <t>CAPITAL DE TRABAJO</t>
  </si>
  <si>
    <t>INVERSION TOTAL</t>
  </si>
  <si>
    <t>BENEFICIO POR AHORRO EN COSTOS DE OPERACION VEHICULAR</t>
  </si>
  <si>
    <t>INGRESOS Y BENEFICIOS DEL PROYECTO</t>
  </si>
  <si>
    <t>EGRESOS DEL PROYECTO</t>
  </si>
  <si>
    <t>Bodegas lugar de construcción</t>
  </si>
  <si>
    <t>Gastos Administrativos Construcción (3 años)</t>
  </si>
  <si>
    <t>Gastos Administrativos Vida Útil (19 años)</t>
  </si>
  <si>
    <t>Ingeniero Civil especialista en Hidrología e Hidráulica</t>
  </si>
  <si>
    <t>Costos de Operación Construcción (3 años)</t>
  </si>
  <si>
    <t>Costos de Operación Vida Útil (19 años)</t>
  </si>
  <si>
    <t>Inversión</t>
  </si>
  <si>
    <t>Fiscalización</t>
  </si>
  <si>
    <t>Total Inversión + Fiscalización</t>
  </si>
  <si>
    <t>COSTO EFICIENCIA</t>
  </si>
  <si>
    <t>POBLACIÓN BENEFICIARIA DEL PROYECTO</t>
  </si>
  <si>
    <t>BENEFICIARIO</t>
  </si>
  <si>
    <t>HOMBRE</t>
  </si>
  <si>
    <t>MUJER</t>
  </si>
  <si>
    <t>Directo</t>
  </si>
  <si>
    <t>Indirecto</t>
  </si>
  <si>
    <r>
      <t xml:space="preserve">Fuente: </t>
    </r>
    <r>
      <rPr>
        <sz val="10"/>
        <rFont val="Arial"/>
        <family val="2"/>
      </rPr>
      <t>INEC</t>
    </r>
  </si>
  <si>
    <t>dólares por beneficiario</t>
  </si>
  <si>
    <t xml:space="preserve">INDICADOR: - # de puentes e intercambiadores 
- # Km de cunetas construidas 
- # Km de vía con Alcantarillas implementadas
META:
- La rehabilitación de la vía contempla la implementación de 1 puente alcantarilla, 1 intercambiador, 9.75 Km de vía con cunetas y alcantarillas implementadas. </t>
  </si>
  <si>
    <t xml:space="preserve">• Que no existan restricciones que impidan la ejecución del proyecto. 
• Vigencia de la normativa técnica en el marco de la ejecución de la infraestructura vial. </t>
  </si>
  <si>
    <t>• Estudios y Diseño de ingeniería definitivo 
• Contrato de obra 
• Documento habilitantes para la ejecución del proyecto.</t>
  </si>
  <si>
    <t>INDICADOR:
- # Km. De vía con señalización y seguridad vial 
META:
- 9.75 Km de la vía asfaltada implementada con señalización horizontal, vertical seguridad a la circulación vehicular.</t>
  </si>
  <si>
    <t xml:space="preserve">• Contrato de obra.
• Estudios y diseños de ingeniería 
• Acta de entrega – Recepción de la obra </t>
  </si>
  <si>
    <t>Vigencia de la normativa, dispuesta por el MTOP y el INEN en infraestructura vial.</t>
  </si>
  <si>
    <t>INDICADOR:
- # de Medidas de mitigación 
META:
- Implementación de un Plan Ambiental. Que contenga medidas preventivas, regulatorias y normativas aprobadas por el Ministerio del Medio Ambiente (MAE).</t>
  </si>
  <si>
    <t xml:space="preserve">• Contrato de obra
• Plan ambiental 
• Permisos ambientales. </t>
  </si>
  <si>
    <t xml:space="preserve">Vigencia de las leyes y disposiciones emanadas por el MINISTERIO DEL MEDIO AMBIENTE, y la normativa del MTOP. </t>
  </si>
  <si>
    <t>MARCO FINANCIERO</t>
  </si>
  <si>
    <t>Activos fijos</t>
  </si>
  <si>
    <t>Activos diferidos</t>
  </si>
  <si>
    <t>Capital de trabajo</t>
  </si>
  <si>
    <t>Inversión total</t>
  </si>
  <si>
    <t>Ingresos y beneficios del proyecto</t>
  </si>
  <si>
    <t>Beneficios Valorados</t>
  </si>
  <si>
    <t>Presentación de los presupuestos</t>
  </si>
  <si>
    <t>Financiamiento de los GADs Provinciales</t>
  </si>
  <si>
    <t>Cuadro de fuentes y usos de los fondos</t>
  </si>
  <si>
    <t xml:space="preserve">Egresos del proyecto </t>
  </si>
  <si>
    <t>EVALUACIÓN</t>
  </si>
  <si>
    <t>Flujo de Caja del Proyecto</t>
  </si>
  <si>
    <t>Evaluación Financiera - social</t>
  </si>
  <si>
    <t>Valor Actual Neto (VAN)</t>
  </si>
  <si>
    <t>Tasa Interna de Retorno (TIR)</t>
  </si>
  <si>
    <t>Razón Beneficio Costo (RB/C)</t>
  </si>
  <si>
    <t xml:space="preserve">Razón Costo Eficiencia (RC/E) </t>
  </si>
  <si>
    <t>Evaluación Ambiental</t>
  </si>
  <si>
    <t>Evaluación Situaciones de Riesgo del Proyecto</t>
  </si>
  <si>
    <t>Ejercicio 1</t>
  </si>
  <si>
    <t>Ejercicio 2</t>
  </si>
  <si>
    <t>Ejercicio 3</t>
  </si>
  <si>
    <t>Ejercicio 4</t>
  </si>
  <si>
    <t>Ejercicio 5</t>
  </si>
  <si>
    <t>Ejercicio 6</t>
  </si>
  <si>
    <t>Ejercicio 7</t>
  </si>
  <si>
    <t>Ejercicio 8</t>
  </si>
  <si>
    <t>Ejercicio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</si>
</sst>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43" formatCode="_ * #,##0.00_ ;_ * \-#,##0.00_ ;_ * &quot;-&quot;??_ ;_ @_ "/>
    <numFmt numFmtId="164" formatCode="_(* #,##0.00_);_(* \(#,##0.00\);_(* &quot;-&quot;??_);_(@_)"/>
    <numFmt numFmtId="165" formatCode="[$$-300A]\ #,##0.00"/>
    <numFmt numFmtId="166" formatCode="_-* #,##0.00\ _€_-;\-* #,##0.00\ _€_-;_-* &quot;-&quot;??\ _€_-;_-@_-"/>
    <numFmt numFmtId="167" formatCode="[$$-300A]#,##0.00"/>
    <numFmt numFmtId="168" formatCode="&quot;$&quot;#,##0.00"/>
  </numFmts>
  <fonts count="43"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Arial"/>
      <family val="2"/>
    </font>
    <font>
      <sz val="10"/>
      <color theme="1"/>
      <name val="Arial"/>
      <family val="2"/>
    </font>
    <font>
      <b/>
      <sz val="10"/>
      <name val="Arial"/>
      <family val="2"/>
    </font>
    <font>
      <sz val="10"/>
      <color theme="1"/>
      <name val="Trebuchet MS"/>
      <family val="2"/>
    </font>
    <font>
      <b/>
      <sz val="10"/>
      <color rgb="FFC00000"/>
      <name val="Arial"/>
      <family val="2"/>
    </font>
    <font>
      <sz val="10"/>
      <name val="Arial"/>
      <family val="2"/>
    </font>
    <font>
      <b/>
      <sz val="10"/>
      <color theme="0"/>
      <name val="Arial"/>
      <family val="2"/>
    </font>
    <font>
      <u/>
      <sz val="10"/>
      <color indexed="12"/>
      <name val="Arial"/>
      <family val="2"/>
    </font>
    <font>
      <sz val="11"/>
      <color theme="1"/>
      <name val="Arial"/>
      <family val="2"/>
    </font>
    <font>
      <b/>
      <sz val="11"/>
      <color rgb="FFC00000"/>
      <name val="Calibri"/>
      <family val="2"/>
      <scheme val="minor"/>
    </font>
    <font>
      <b/>
      <sz val="11"/>
      <color rgb="FFC00000"/>
      <name val="Arial"/>
      <family val="2"/>
    </font>
    <font>
      <b/>
      <sz val="10"/>
      <color rgb="FFFFFFFF"/>
      <name val="Arial"/>
      <family val="2"/>
    </font>
    <font>
      <sz val="10"/>
      <color rgb="FF000000"/>
      <name val="Arial"/>
      <family val="2"/>
    </font>
    <font>
      <sz val="10"/>
      <color theme="0"/>
      <name val="Arial"/>
      <family val="2"/>
    </font>
    <font>
      <sz val="8"/>
      <name val="Calibri"/>
      <family val="2"/>
      <scheme val="minor"/>
    </font>
    <font>
      <sz val="11"/>
      <name val="Arial"/>
      <family val="2"/>
    </font>
    <font>
      <sz val="11"/>
      <name val="Calibri"/>
      <family val="2"/>
      <scheme val="minor"/>
    </font>
    <font>
      <sz val="10"/>
      <color rgb="FFFFFF00"/>
      <name val="Arial"/>
      <family val="2"/>
    </font>
    <font>
      <sz val="11"/>
      <color theme="0"/>
      <name val="Calibri"/>
      <family val="2"/>
      <scheme val="minor"/>
    </font>
    <font>
      <b/>
      <sz val="11"/>
      <name val="Calibri"/>
      <family val="2"/>
      <scheme val="minor"/>
    </font>
    <font>
      <sz val="10"/>
      <name val="Trebuchet MS"/>
      <family val="2"/>
    </font>
    <font>
      <b/>
      <sz val="11"/>
      <name val="Arial"/>
      <family val="2"/>
    </font>
    <font>
      <sz val="11"/>
      <color theme="0"/>
      <name val="Arial"/>
      <family val="2"/>
    </font>
    <font>
      <sz val="10"/>
      <color theme="1"/>
      <name val="Calibri"/>
      <family val="2"/>
      <scheme val="minor"/>
    </font>
    <font>
      <b/>
      <sz val="10"/>
      <color rgb="FFC00000"/>
      <name val="Calibri"/>
      <family val="2"/>
      <scheme val="minor"/>
    </font>
    <font>
      <b/>
      <sz val="10"/>
      <color rgb="FFC00000"/>
      <name val="Trebuchet MS"/>
      <family val="2"/>
    </font>
    <font>
      <b/>
      <sz val="11"/>
      <color theme="1"/>
      <name val="Arial"/>
      <family val="2"/>
    </font>
    <font>
      <sz val="11"/>
      <color rgb="FFFF0000"/>
      <name val="Arial"/>
      <family val="2"/>
    </font>
    <font>
      <sz val="11"/>
      <color theme="1"/>
      <name val="Trebuchet MS"/>
      <family val="2"/>
    </font>
    <font>
      <sz val="10"/>
      <name val="Calibri"/>
      <family val="2"/>
      <scheme val="minor"/>
    </font>
    <font>
      <b/>
      <sz val="10"/>
      <name val="Calibri"/>
      <family val="2"/>
      <scheme val="minor"/>
    </font>
    <font>
      <b/>
      <sz val="10"/>
      <color theme="0"/>
      <name val="Calibri"/>
      <family val="2"/>
      <scheme val="minor"/>
    </font>
    <font>
      <b/>
      <sz val="10"/>
      <color theme="1"/>
      <name val="Calibri"/>
      <family val="2"/>
      <scheme val="minor"/>
    </font>
    <font>
      <b/>
      <sz val="10"/>
      <name val="Calibri"/>
      <family val="2"/>
    </font>
    <font>
      <b/>
      <sz val="10"/>
      <color rgb="FFFF0000"/>
      <name val="Arial"/>
      <family val="2"/>
    </font>
    <font>
      <sz val="10"/>
      <color rgb="FFFF0000"/>
      <name val="Arial"/>
      <family val="2"/>
    </font>
    <font>
      <b/>
      <sz val="10"/>
      <color rgb="FF002060"/>
      <name val="Arial"/>
      <family val="2"/>
    </font>
    <font>
      <b/>
      <sz val="12"/>
      <color theme="8" tint="-0.249977111117893"/>
      <name val="Arial"/>
      <family val="2"/>
    </font>
    <font>
      <sz val="12"/>
      <color theme="1"/>
      <name val="Arial"/>
      <family val="2"/>
    </font>
    <font>
      <b/>
      <sz val="12"/>
      <color theme="1"/>
      <name val="Arial"/>
      <family val="2"/>
    </font>
  </fonts>
  <fills count="1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bgColor indexed="64"/>
      </patternFill>
    </fill>
    <fill>
      <patternFill patternType="solid">
        <fgColor rgb="FFFFFFFF"/>
        <bgColor rgb="FF000000"/>
      </patternFill>
    </fill>
    <fill>
      <patternFill patternType="solid">
        <fgColor rgb="FF000000"/>
        <bgColor rgb="FF000000"/>
      </patternFill>
    </fill>
    <fill>
      <patternFill patternType="solid">
        <fgColor theme="0"/>
        <bgColor rgb="FF000000"/>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s>
  <cellStyleXfs count="12">
    <xf numFmtId="0" fontId="0" fillId="0" borderId="0"/>
    <xf numFmtId="0" fontId="1" fillId="0" borderId="0"/>
    <xf numFmtId="0" fontId="8" fillId="0" borderId="0"/>
    <xf numFmtId="0" fontId="10" fillId="0" borderId="0" applyNumberFormat="0" applyFill="0" applyBorder="0" applyAlignment="0" applyProtection="0">
      <alignment vertical="top"/>
      <protection locked="0"/>
    </xf>
    <xf numFmtId="43" fontId="8" fillId="0" borderId="0" applyFont="0" applyFill="0" applyBorder="0" applyAlignment="0" applyProtection="0"/>
    <xf numFmtId="164" fontId="1"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166" fontId="8" fillId="0" borderId="0" applyFont="0" applyFill="0" applyBorder="0" applyAlignment="0" applyProtection="0"/>
    <xf numFmtId="9" fontId="8" fillId="0" borderId="0" applyFont="0" applyFill="0" applyBorder="0" applyAlignment="0" applyProtection="0"/>
    <xf numFmtId="0" fontId="8" fillId="0" borderId="0"/>
  </cellStyleXfs>
  <cellXfs count="291">
    <xf numFmtId="0" fontId="0" fillId="0" borderId="0" xfId="0"/>
    <xf numFmtId="0" fontId="4" fillId="3" borderId="0" xfId="1" applyFont="1" applyFill="1" applyAlignment="1">
      <alignment vertical="center"/>
    </xf>
    <xf numFmtId="0" fontId="4" fillId="2" borderId="0" xfId="1" applyFont="1" applyFill="1" applyAlignment="1">
      <alignment horizontal="center" vertical="center"/>
    </xf>
    <xf numFmtId="0" fontId="4" fillId="2" borderId="0" xfId="1" applyFont="1" applyFill="1" applyAlignment="1">
      <alignment vertical="center"/>
    </xf>
    <xf numFmtId="0" fontId="6" fillId="2" borderId="0" xfId="1" applyFont="1" applyFill="1" applyAlignment="1">
      <alignment vertical="center"/>
    </xf>
    <xf numFmtId="0" fontId="6" fillId="2" borderId="0" xfId="1" applyFont="1" applyFill="1"/>
    <xf numFmtId="0" fontId="1" fillId="2" borderId="0" xfId="1" applyFill="1"/>
    <xf numFmtId="0" fontId="1" fillId="0" borderId="0" xfId="1"/>
    <xf numFmtId="0" fontId="4" fillId="3" borderId="0" xfId="1" applyFont="1" applyFill="1" applyAlignment="1">
      <alignment horizontal="center" vertical="center"/>
    </xf>
    <xf numFmtId="0" fontId="7" fillId="2" borderId="0" xfId="1" applyFont="1" applyFill="1" applyAlignment="1">
      <alignment vertical="center"/>
    </xf>
    <xf numFmtId="0" fontId="9" fillId="4" borderId="1" xfId="2" applyFont="1" applyFill="1" applyBorder="1" applyAlignment="1">
      <alignment horizontal="center" vertical="center"/>
    </xf>
    <xf numFmtId="165" fontId="4" fillId="3" borderId="0" xfId="1" applyNumberFormat="1" applyFont="1" applyFill="1" applyAlignment="1">
      <alignment horizontal="right" vertical="center"/>
    </xf>
    <xf numFmtId="0" fontId="4" fillId="3" borderId="0" xfId="1" applyFont="1" applyFill="1" applyAlignment="1">
      <alignment horizontal="right" vertical="center"/>
    </xf>
    <xf numFmtId="0" fontId="4" fillId="3" borderId="0" xfId="1" applyFont="1" applyFill="1"/>
    <xf numFmtId="0" fontId="11" fillId="3" borderId="0" xfId="1" applyFont="1" applyFill="1"/>
    <xf numFmtId="0" fontId="11" fillId="2" borderId="0" xfId="1" applyFont="1" applyFill="1"/>
    <xf numFmtId="0" fontId="7" fillId="3" borderId="0" xfId="1" applyFont="1" applyFill="1" applyAlignment="1">
      <alignment horizontal="center" vertical="center"/>
    </xf>
    <xf numFmtId="0" fontId="7" fillId="3" borderId="0" xfId="1" applyFont="1" applyFill="1" applyAlignment="1">
      <alignment vertical="center"/>
    </xf>
    <xf numFmtId="0" fontId="7" fillId="3" borderId="0" xfId="1" applyFont="1" applyFill="1"/>
    <xf numFmtId="0" fontId="12" fillId="3" borderId="0" xfId="1" applyFont="1" applyFill="1"/>
    <xf numFmtId="0" fontId="13" fillId="3" borderId="0" xfId="1" applyFont="1" applyFill="1"/>
    <xf numFmtId="165" fontId="7" fillId="2" borderId="0" xfId="1" applyNumberFormat="1" applyFont="1" applyFill="1" applyAlignment="1">
      <alignment horizontal="center" vertical="center"/>
    </xf>
    <xf numFmtId="165" fontId="7" fillId="2" borderId="0" xfId="1" applyNumberFormat="1" applyFont="1" applyFill="1" applyAlignment="1">
      <alignment vertical="center"/>
    </xf>
    <xf numFmtId="0" fontId="5" fillId="3" borderId="0" xfId="0" applyFont="1" applyFill="1" applyAlignment="1">
      <alignment horizontal="left" vertical="center"/>
    </xf>
    <xf numFmtId="165" fontId="7" fillId="2" borderId="0" xfId="1" applyNumberFormat="1" applyFont="1" applyFill="1" applyAlignment="1">
      <alignment horizontal="right" vertical="center"/>
    </xf>
    <xf numFmtId="0" fontId="7" fillId="3" borderId="0" xfId="1" applyFont="1" applyFill="1" applyAlignment="1">
      <alignment horizontal="right" vertical="center"/>
    </xf>
    <xf numFmtId="0" fontId="9" fillId="4" borderId="1" xfId="0" applyFont="1" applyFill="1" applyBorder="1" applyAlignment="1">
      <alignment horizontal="left" vertical="center"/>
    </xf>
    <xf numFmtId="165" fontId="9" fillId="4" borderId="1" xfId="2" applyNumberFormat="1" applyFont="1" applyFill="1" applyBorder="1" applyAlignment="1">
      <alignment horizontal="right" vertical="center"/>
    </xf>
    <xf numFmtId="165" fontId="7" fillId="3" borderId="1" xfId="1" applyNumberFormat="1" applyFont="1" applyFill="1" applyBorder="1" applyAlignment="1">
      <alignment horizontal="right"/>
    </xf>
    <xf numFmtId="0" fontId="5" fillId="3" borderId="0" xfId="2" applyFont="1" applyFill="1" applyAlignment="1">
      <alignment horizontal="left" vertical="center"/>
    </xf>
    <xf numFmtId="0" fontId="14" fillId="6" borderId="1" xfId="1" applyFont="1" applyFill="1" applyBorder="1" applyAlignment="1">
      <alignment horizontal="center" vertical="center"/>
    </xf>
    <xf numFmtId="165" fontId="14" fillId="6" borderId="1" xfId="1" applyNumberFormat="1" applyFont="1" applyFill="1" applyBorder="1" applyAlignment="1">
      <alignment horizontal="right" vertical="center"/>
    </xf>
    <xf numFmtId="165" fontId="14" fillId="6" borderId="1" xfId="1" applyNumberFormat="1" applyFont="1" applyFill="1" applyBorder="1" applyAlignment="1">
      <alignment horizontal="right" vertical="center" wrapText="1"/>
    </xf>
    <xf numFmtId="0" fontId="8" fillId="7" borderId="11" xfId="1" applyFont="1" applyFill="1" applyBorder="1" applyAlignment="1">
      <alignment vertical="center" wrapText="1"/>
    </xf>
    <xf numFmtId="4" fontId="8" fillId="5" borderId="0" xfId="1" applyNumberFormat="1" applyFont="1" applyFill="1" applyAlignment="1">
      <alignment horizontal="center" vertical="center" wrapText="1"/>
    </xf>
    <xf numFmtId="0" fontId="14" fillId="6" borderId="1" xfId="1" applyFont="1" applyFill="1" applyBorder="1" applyAlignment="1">
      <alignment horizontal="center" vertical="center" wrapText="1"/>
    </xf>
    <xf numFmtId="165" fontId="8" fillId="7" borderId="1" xfId="1" applyNumberFormat="1" applyFont="1" applyFill="1" applyBorder="1" applyAlignment="1">
      <alignment horizontal="right" vertical="center" wrapText="1"/>
    </xf>
    <xf numFmtId="165" fontId="8" fillId="7" borderId="0" xfId="1" applyNumberFormat="1" applyFont="1" applyFill="1" applyAlignment="1">
      <alignment horizontal="right" vertical="center" wrapText="1"/>
    </xf>
    <xf numFmtId="0" fontId="8" fillId="7" borderId="1" xfId="1" applyFont="1" applyFill="1" applyBorder="1" applyAlignment="1">
      <alignment horizontal="center" vertical="center" wrapText="1"/>
    </xf>
    <xf numFmtId="0" fontId="15" fillId="3" borderId="0" xfId="1" applyFont="1" applyFill="1" applyAlignment="1">
      <alignment vertical="center"/>
    </xf>
    <xf numFmtId="165" fontId="15" fillId="3" borderId="0" xfId="1" applyNumberFormat="1" applyFont="1" applyFill="1" applyAlignment="1">
      <alignment horizontal="right"/>
    </xf>
    <xf numFmtId="0" fontId="3" fillId="2" borderId="0" xfId="1" applyFont="1" applyFill="1" applyAlignment="1">
      <alignment horizontal="center" vertical="center"/>
    </xf>
    <xf numFmtId="0" fontId="2" fillId="2" borderId="0" xfId="1" applyFont="1" applyFill="1"/>
    <xf numFmtId="0" fontId="9" fillId="4" borderId="1" xfId="2" applyFont="1" applyFill="1" applyBorder="1" applyAlignment="1">
      <alignment horizontal="center"/>
    </xf>
    <xf numFmtId="0" fontId="9" fillId="4" borderId="7" xfId="2" applyFont="1" applyFill="1" applyBorder="1" applyAlignment="1">
      <alignment horizontal="center"/>
    </xf>
    <xf numFmtId="0" fontId="9" fillId="4" borderId="3" xfId="2" applyFont="1" applyFill="1" applyBorder="1" applyAlignment="1">
      <alignment horizontal="center"/>
    </xf>
    <xf numFmtId="0" fontId="5" fillId="2" borderId="1" xfId="1" applyFont="1" applyFill="1" applyBorder="1" applyAlignment="1">
      <alignment horizontal="center" vertical="center" wrapText="1"/>
    </xf>
    <xf numFmtId="0" fontId="1" fillId="3" borderId="0" xfId="1" applyFill="1"/>
    <xf numFmtId="165" fontId="4" fillId="2" borderId="0" xfId="1" applyNumberFormat="1" applyFont="1" applyFill="1" applyAlignment="1">
      <alignment vertical="center"/>
    </xf>
    <xf numFmtId="0" fontId="3" fillId="3" borderId="0" xfId="1" applyFont="1" applyFill="1" applyAlignment="1">
      <alignment vertical="center"/>
    </xf>
    <xf numFmtId="0" fontId="15" fillId="3" borderId="3" xfId="1" applyFont="1" applyFill="1" applyBorder="1"/>
    <xf numFmtId="0" fontId="8" fillId="3" borderId="0" xfId="1" applyFont="1" applyFill="1" applyAlignment="1">
      <alignment vertical="center"/>
    </xf>
    <xf numFmtId="0" fontId="8" fillId="2" borderId="0" xfId="1" applyFont="1" applyFill="1" applyAlignment="1">
      <alignment vertical="center"/>
    </xf>
    <xf numFmtId="0" fontId="18" fillId="2" borderId="0" xfId="1" applyFont="1" applyFill="1"/>
    <xf numFmtId="0" fontId="19" fillId="2" borderId="0" xfId="1" applyFont="1" applyFill="1"/>
    <xf numFmtId="0" fontId="19" fillId="0" borderId="0" xfId="1" applyFont="1"/>
    <xf numFmtId="0" fontId="15" fillId="3" borderId="0" xfId="1" applyFont="1" applyFill="1"/>
    <xf numFmtId="0" fontId="8" fillId="5" borderId="0" xfId="1" applyFont="1" applyFill="1" applyAlignment="1">
      <alignment horizontal="center" vertical="center" wrapText="1"/>
    </xf>
    <xf numFmtId="165" fontId="8" fillId="5" borderId="0" xfId="1" applyNumberFormat="1" applyFont="1" applyFill="1" applyAlignment="1">
      <alignment horizontal="right" vertical="center" wrapText="1"/>
    </xf>
    <xf numFmtId="0" fontId="0" fillId="3" borderId="0" xfId="0" applyFill="1"/>
    <xf numFmtId="0" fontId="9" fillId="4" borderId="1" xfId="1" applyFont="1" applyFill="1" applyBorder="1" applyAlignment="1">
      <alignment horizontal="center" vertical="center"/>
    </xf>
    <xf numFmtId="0" fontId="5" fillId="3" borderId="8" xfId="1" applyFont="1" applyFill="1" applyBorder="1" applyAlignment="1">
      <alignment vertical="center" wrapText="1"/>
    </xf>
    <xf numFmtId="0" fontId="5" fillId="3" borderId="9" xfId="1" applyFont="1" applyFill="1" applyBorder="1" applyAlignment="1">
      <alignment horizontal="center" vertical="center" wrapText="1"/>
    </xf>
    <xf numFmtId="165" fontId="5" fillId="3" borderId="9" xfId="1" applyNumberFormat="1" applyFont="1" applyFill="1" applyBorder="1" applyAlignment="1">
      <alignment horizontal="right" vertical="center" wrapText="1"/>
    </xf>
    <xf numFmtId="165" fontId="5" fillId="3" borderId="10" xfId="1" applyNumberFormat="1" applyFont="1" applyFill="1" applyBorder="1" applyAlignment="1">
      <alignment horizontal="right" vertical="center" wrapText="1"/>
    </xf>
    <xf numFmtId="0" fontId="8" fillId="3" borderId="11" xfId="1" applyFont="1" applyFill="1" applyBorder="1" applyAlignment="1">
      <alignment vertical="center" wrapText="1"/>
    </xf>
    <xf numFmtId="0" fontId="8" fillId="3" borderId="1" xfId="1" applyFont="1" applyFill="1" applyBorder="1" applyAlignment="1">
      <alignment horizontal="center" vertical="center" wrapText="1"/>
    </xf>
    <xf numFmtId="165" fontId="8" fillId="3" borderId="1" xfId="1" applyNumberFormat="1" applyFont="1" applyFill="1" applyBorder="1" applyAlignment="1">
      <alignment horizontal="right" vertical="center" wrapText="1"/>
    </xf>
    <xf numFmtId="0" fontId="4" fillId="3" borderId="1" xfId="1" applyFont="1" applyFill="1" applyBorder="1" applyAlignment="1">
      <alignment horizontal="center" vertical="center"/>
    </xf>
    <xf numFmtId="0" fontId="6" fillId="3" borderId="0" xfId="1" applyFont="1" applyFill="1" applyAlignment="1">
      <alignment vertical="center"/>
    </xf>
    <xf numFmtId="0" fontId="20" fillId="3" borderId="0" xfId="1" applyFont="1" applyFill="1" applyAlignment="1">
      <alignment horizontal="center"/>
    </xf>
    <xf numFmtId="0" fontId="5" fillId="5" borderId="1"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2" borderId="4" xfId="1" applyFont="1" applyFill="1" applyBorder="1" applyAlignment="1">
      <alignment vertical="center"/>
    </xf>
    <xf numFmtId="0" fontId="5" fillId="2" borderId="6" xfId="1" applyFont="1" applyFill="1" applyBorder="1" applyAlignment="1">
      <alignment vertical="center"/>
    </xf>
    <xf numFmtId="0" fontId="5" fillId="2" borderId="5" xfId="1" applyFont="1" applyFill="1" applyBorder="1" applyAlignment="1">
      <alignment vertical="center"/>
    </xf>
    <xf numFmtId="0" fontId="23" fillId="2" borderId="0" xfId="1" applyFont="1" applyFill="1" applyAlignment="1">
      <alignment vertical="center"/>
    </xf>
    <xf numFmtId="0" fontId="23" fillId="2" borderId="0" xfId="1" applyFont="1" applyFill="1"/>
    <xf numFmtId="0" fontId="5" fillId="7" borderId="8" xfId="1" applyFont="1" applyFill="1" applyBorder="1" applyAlignment="1">
      <alignment vertical="center" wrapText="1"/>
    </xf>
    <xf numFmtId="0" fontId="5" fillId="7" borderId="9" xfId="1" applyFont="1" applyFill="1" applyBorder="1" applyAlignment="1">
      <alignment horizontal="center" vertical="center" wrapText="1"/>
    </xf>
    <xf numFmtId="168" fontId="8" fillId="7" borderId="1" xfId="1" applyNumberFormat="1" applyFont="1" applyFill="1" applyBorder="1" applyAlignment="1">
      <alignment horizontal="center" vertical="center" wrapText="1"/>
    </xf>
    <xf numFmtId="168" fontId="8" fillId="7" borderId="1" xfId="1" applyNumberFormat="1" applyFont="1" applyFill="1" applyBorder="1" applyAlignment="1">
      <alignment horizontal="right" vertical="center" wrapText="1"/>
    </xf>
    <xf numFmtId="0" fontId="8" fillId="7" borderId="12" xfId="1" applyFont="1" applyFill="1" applyBorder="1" applyAlignment="1">
      <alignment vertical="center" wrapText="1"/>
    </xf>
    <xf numFmtId="168" fontId="5" fillId="7" borderId="9" xfId="1" applyNumberFormat="1" applyFont="1" applyFill="1" applyBorder="1" applyAlignment="1">
      <alignment horizontal="center" vertical="center" wrapText="1"/>
    </xf>
    <xf numFmtId="168" fontId="5" fillId="7" borderId="9" xfId="1" applyNumberFormat="1" applyFont="1" applyFill="1" applyBorder="1" applyAlignment="1">
      <alignment horizontal="right" vertical="center" wrapText="1"/>
    </xf>
    <xf numFmtId="168" fontId="5" fillId="7" borderId="10" xfId="1" applyNumberFormat="1" applyFont="1" applyFill="1" applyBorder="1" applyAlignment="1">
      <alignment horizontal="right" vertical="center" wrapText="1"/>
    </xf>
    <xf numFmtId="0" fontId="6" fillId="3" borderId="0" xfId="1" applyFont="1" applyFill="1"/>
    <xf numFmtId="0" fontId="19" fillId="3" borderId="0" xfId="1" applyFont="1" applyFill="1"/>
    <xf numFmtId="0" fontId="5" fillId="3" borderId="0" xfId="1" applyFont="1" applyFill="1" applyAlignment="1">
      <alignment vertical="center"/>
    </xf>
    <xf numFmtId="0" fontId="5" fillId="3" borderId="0" xfId="1" applyFont="1" applyFill="1"/>
    <xf numFmtId="0" fontId="5" fillId="3" borderId="1" xfId="1" applyFont="1" applyFill="1" applyBorder="1" applyAlignment="1">
      <alignment horizontal="center" vertical="center" wrapText="1"/>
    </xf>
    <xf numFmtId="0" fontId="22" fillId="3" borderId="0" xfId="1" applyFont="1" applyFill="1"/>
    <xf numFmtId="0" fontId="24" fillId="3" borderId="0" xfId="1" applyFont="1" applyFill="1"/>
    <xf numFmtId="0" fontId="5" fillId="3" borderId="8" xfId="0" applyFont="1" applyFill="1" applyBorder="1" applyAlignment="1">
      <alignment horizontal="left" vertical="center"/>
    </xf>
    <xf numFmtId="0" fontId="5" fillId="3" borderId="8" xfId="2" applyFont="1" applyFill="1" applyBorder="1" applyAlignment="1">
      <alignment horizontal="left" vertical="center"/>
    </xf>
    <xf numFmtId="0" fontId="5" fillId="3" borderId="11" xfId="2" applyFont="1" applyFill="1" applyBorder="1" applyAlignment="1">
      <alignment horizontal="left" vertical="center"/>
    </xf>
    <xf numFmtId="0" fontId="5" fillId="3" borderId="0" xfId="1" applyFont="1" applyFill="1" applyAlignment="1">
      <alignment horizontal="right" vertical="center"/>
    </xf>
    <xf numFmtId="0" fontId="5" fillId="3" borderId="4" xfId="2" applyFont="1" applyFill="1" applyBorder="1" applyAlignment="1">
      <alignment horizontal="left" vertical="center"/>
    </xf>
    <xf numFmtId="0" fontId="5" fillId="3" borderId="5" xfId="2" applyFont="1" applyFill="1" applyBorder="1" applyAlignment="1">
      <alignment horizontal="left" vertical="center"/>
    </xf>
    <xf numFmtId="0" fontId="5" fillId="3" borderId="1" xfId="1" applyFont="1" applyFill="1" applyBorder="1" applyAlignment="1">
      <alignment vertical="center"/>
    </xf>
    <xf numFmtId="165" fontId="5" fillId="3" borderId="1" xfId="1" applyNumberFormat="1" applyFont="1" applyFill="1" applyBorder="1" applyAlignment="1">
      <alignment vertical="center"/>
    </xf>
    <xf numFmtId="2" fontId="5" fillId="3" borderId="0" xfId="1" applyNumberFormat="1" applyFont="1" applyFill="1" applyAlignment="1">
      <alignment vertical="center"/>
    </xf>
    <xf numFmtId="2" fontId="19" fillId="3" borderId="0" xfId="1" applyNumberFormat="1" applyFont="1" applyFill="1"/>
    <xf numFmtId="0" fontId="23" fillId="3" borderId="0" xfId="1" applyFont="1" applyFill="1" applyAlignment="1">
      <alignment vertical="center"/>
    </xf>
    <xf numFmtId="0" fontId="23" fillId="3" borderId="0" xfId="1" applyFont="1" applyFill="1"/>
    <xf numFmtId="0" fontId="5" fillId="3" borderId="0" xfId="1" applyFont="1" applyFill="1" applyAlignment="1">
      <alignment horizontal="center" vertical="center"/>
    </xf>
    <xf numFmtId="0" fontId="5" fillId="3" borderId="1" xfId="2" applyFont="1" applyFill="1" applyBorder="1" applyAlignment="1">
      <alignment horizontal="left" vertical="center"/>
    </xf>
    <xf numFmtId="0" fontId="5" fillId="3" borderId="1" xfId="1" applyFont="1" applyFill="1" applyBorder="1" applyAlignment="1">
      <alignment horizontal="center" vertical="center"/>
    </xf>
    <xf numFmtId="9" fontId="5" fillId="3" borderId="1" xfId="1" applyNumberFormat="1" applyFont="1" applyFill="1" applyBorder="1" applyAlignment="1">
      <alignment horizontal="center" vertical="center"/>
    </xf>
    <xf numFmtId="165" fontId="5" fillId="3" borderId="1" xfId="1" applyNumberFormat="1" applyFont="1" applyFill="1" applyBorder="1" applyAlignment="1">
      <alignment horizontal="center" vertical="center"/>
    </xf>
    <xf numFmtId="165" fontId="5" fillId="3" borderId="1" xfId="1" applyNumberFormat="1" applyFont="1" applyFill="1" applyBorder="1" applyAlignment="1">
      <alignment horizontal="right" vertical="center"/>
    </xf>
    <xf numFmtId="4" fontId="5" fillId="3" borderId="0" xfId="1" applyNumberFormat="1" applyFont="1" applyFill="1" applyAlignment="1">
      <alignment vertical="center"/>
    </xf>
    <xf numFmtId="4" fontId="5" fillId="3" borderId="0" xfId="1" applyNumberFormat="1" applyFont="1" applyFill="1" applyAlignment="1">
      <alignment horizontal="center" vertical="center"/>
    </xf>
    <xf numFmtId="0" fontId="8" fillId="3" borderId="0" xfId="1" applyFont="1" applyFill="1" applyAlignment="1">
      <alignment horizontal="center" vertical="center"/>
    </xf>
    <xf numFmtId="0" fontId="16" fillId="3" borderId="0" xfId="1" applyFont="1" applyFill="1" applyAlignment="1">
      <alignment vertical="center"/>
    </xf>
    <xf numFmtId="0" fontId="16" fillId="3" borderId="0" xfId="1" applyFont="1" applyFill="1"/>
    <xf numFmtId="0" fontId="25" fillId="3" borderId="0" xfId="1" applyFont="1" applyFill="1"/>
    <xf numFmtId="0" fontId="25" fillId="2" borderId="0" xfId="1" applyFont="1" applyFill="1"/>
    <xf numFmtId="0" fontId="21" fillId="2" borderId="0" xfId="1" applyFont="1" applyFill="1"/>
    <xf numFmtId="0" fontId="21" fillId="0" borderId="0" xfId="1" applyFont="1"/>
    <xf numFmtId="0" fontId="16" fillId="3" borderId="0" xfId="1" applyFont="1" applyFill="1" applyAlignment="1">
      <alignment horizontal="right" vertical="center"/>
    </xf>
    <xf numFmtId="0" fontId="8" fillId="3" borderId="0" xfId="0" applyFont="1" applyFill="1" applyAlignment="1">
      <alignment vertical="center"/>
    </xf>
    <xf numFmtId="0" fontId="4" fillId="3" borderId="0" xfId="0" applyFont="1" applyFill="1"/>
    <xf numFmtId="0" fontId="26" fillId="3" borderId="0" xfId="0" applyFont="1" applyFill="1"/>
    <xf numFmtId="0" fontId="7" fillId="3" borderId="0" xfId="0" applyFont="1" applyFill="1" applyAlignment="1">
      <alignment vertical="center"/>
    </xf>
    <xf numFmtId="0" fontId="7" fillId="3" borderId="0" xfId="0" applyFont="1" applyFill="1"/>
    <xf numFmtId="0" fontId="27" fillId="3" borderId="0" xfId="0" applyFont="1" applyFill="1"/>
    <xf numFmtId="0" fontId="12" fillId="3" borderId="0" xfId="0" applyFont="1" applyFill="1"/>
    <xf numFmtId="0" fontId="28" fillId="3" borderId="0" xfId="0" applyFont="1" applyFill="1" applyAlignment="1">
      <alignment vertical="center"/>
    </xf>
    <xf numFmtId="0" fontId="6" fillId="3" borderId="0" xfId="0" applyFont="1" applyFill="1" applyAlignment="1">
      <alignment vertical="center"/>
    </xf>
    <xf numFmtId="0" fontId="8" fillId="0" borderId="0" xfId="0" applyFont="1" applyAlignment="1">
      <alignment vertical="center"/>
    </xf>
    <xf numFmtId="168" fontId="8" fillId="3" borderId="1" xfId="9" applyNumberFormat="1" applyFont="1" applyFill="1" applyBorder="1"/>
    <xf numFmtId="4" fontId="4" fillId="3" borderId="1" xfId="1" applyNumberFormat="1" applyFont="1" applyFill="1" applyBorder="1" applyAlignment="1">
      <alignment horizontal="center" vertical="center"/>
    </xf>
    <xf numFmtId="4" fontId="8" fillId="3" borderId="1" xfId="1" applyNumberFormat="1" applyFont="1" applyFill="1" applyBorder="1" applyAlignment="1">
      <alignment horizontal="center" vertical="center"/>
    </xf>
    <xf numFmtId="0" fontId="3" fillId="9" borderId="1" xfId="1" applyFont="1" applyFill="1" applyBorder="1" applyAlignment="1">
      <alignment horizontal="center" vertical="center"/>
    </xf>
    <xf numFmtId="4" fontId="4" fillId="10" borderId="1" xfId="1" applyNumberFormat="1" applyFont="1" applyFill="1" applyBorder="1" applyAlignment="1">
      <alignment horizontal="center" vertical="center"/>
    </xf>
    <xf numFmtId="4" fontId="4" fillId="12" borderId="1" xfId="1" applyNumberFormat="1" applyFont="1" applyFill="1" applyBorder="1" applyAlignment="1">
      <alignment horizontal="center" vertical="center"/>
    </xf>
    <xf numFmtId="0" fontId="5" fillId="9" borderId="0" xfId="1" applyFont="1" applyFill="1" applyAlignment="1">
      <alignment horizontal="left" vertical="center"/>
    </xf>
    <xf numFmtId="168" fontId="5" fillId="3" borderId="0" xfId="8" applyNumberFormat="1" applyFont="1" applyFill="1" applyAlignment="1">
      <alignment vertical="center"/>
    </xf>
    <xf numFmtId="0" fontId="8" fillId="3" borderId="1" xfId="1" applyFont="1" applyFill="1" applyBorder="1" applyAlignment="1">
      <alignment horizontal="center" vertical="center"/>
    </xf>
    <xf numFmtId="168" fontId="8" fillId="3" borderId="1" xfId="1" applyNumberFormat="1" applyFont="1" applyFill="1" applyBorder="1" applyAlignment="1">
      <alignment vertical="center"/>
    </xf>
    <xf numFmtId="0" fontId="19" fillId="3" borderId="0" xfId="0" applyFont="1" applyFill="1" applyAlignment="1">
      <alignment vertical="center"/>
    </xf>
    <xf numFmtId="0" fontId="12" fillId="3" borderId="0" xfId="0" applyFont="1" applyFill="1" applyAlignment="1">
      <alignment vertical="center"/>
    </xf>
    <xf numFmtId="0" fontId="3" fillId="2" borderId="0" xfId="1" applyFont="1" applyFill="1" applyAlignment="1">
      <alignment vertical="center"/>
    </xf>
    <xf numFmtId="165" fontId="8" fillId="3" borderId="5" xfId="1" applyNumberFormat="1" applyFont="1" applyFill="1" applyBorder="1" applyAlignment="1">
      <alignment horizontal="right" vertical="center" wrapText="1"/>
    </xf>
    <xf numFmtId="0" fontId="8" fillId="3" borderId="12" xfId="1" applyFont="1" applyFill="1" applyBorder="1" applyAlignment="1">
      <alignment vertical="center" wrapText="1"/>
    </xf>
    <xf numFmtId="0" fontId="5" fillId="3" borderId="0" xfId="1" applyFont="1" applyFill="1" applyAlignment="1">
      <alignment horizontal="left" vertical="center"/>
    </xf>
    <xf numFmtId="0" fontId="29" fillId="3" borderId="0" xfId="0" applyFont="1" applyFill="1" applyAlignment="1">
      <alignment horizontal="left" vertical="center"/>
    </xf>
    <xf numFmtId="0" fontId="4" fillId="9" borderId="0" xfId="1" applyFont="1" applyFill="1" applyAlignment="1">
      <alignment horizontal="center" vertical="center"/>
    </xf>
    <xf numFmtId="0" fontId="3" fillId="9" borderId="0" xfId="1" applyFont="1" applyFill="1" applyAlignment="1">
      <alignment horizontal="left" vertical="center"/>
    </xf>
    <xf numFmtId="0" fontId="3" fillId="3" borderId="0" xfId="1" applyFont="1" applyFill="1" applyAlignment="1">
      <alignment horizontal="left" vertical="center"/>
    </xf>
    <xf numFmtId="165" fontId="4" fillId="3" borderId="14" xfId="1" applyNumberFormat="1" applyFont="1" applyFill="1" applyBorder="1" applyAlignment="1">
      <alignment horizontal="right" vertical="center"/>
    </xf>
    <xf numFmtId="165" fontId="4" fillId="9" borderId="0" xfId="1" applyNumberFormat="1" applyFont="1" applyFill="1" applyAlignment="1">
      <alignment horizontal="right" vertical="center"/>
    </xf>
    <xf numFmtId="2" fontId="5" fillId="3" borderId="0" xfId="0" applyNumberFormat="1" applyFont="1" applyFill="1"/>
    <xf numFmtId="2" fontId="5" fillId="3" borderId="0" xfId="0" applyNumberFormat="1" applyFont="1" applyFill="1" applyAlignment="1">
      <alignment horizontal="right"/>
    </xf>
    <xf numFmtId="165" fontId="8" fillId="3" borderId="0" xfId="0" applyNumberFormat="1" applyFont="1" applyFill="1" applyAlignment="1">
      <alignment vertical="center" wrapText="1"/>
    </xf>
    <xf numFmtId="9" fontId="8" fillId="3" borderId="0" xfId="5" applyNumberFormat="1" applyFont="1" applyFill="1" applyBorder="1" applyAlignment="1">
      <alignment horizontal="center" vertical="center"/>
    </xf>
    <xf numFmtId="165" fontId="8" fillId="3" borderId="0" xfId="0" applyNumberFormat="1" applyFont="1" applyFill="1" applyAlignment="1">
      <alignment vertical="center"/>
    </xf>
    <xf numFmtId="0" fontId="5" fillId="3" borderId="0" xfId="0" applyFont="1" applyFill="1" applyAlignment="1">
      <alignment horizontal="right" vertical="center"/>
    </xf>
    <xf numFmtId="9" fontId="8" fillId="3" borderId="0" xfId="0" applyNumberFormat="1" applyFont="1" applyFill="1" applyAlignment="1">
      <alignment horizontal="center" vertical="center"/>
    </xf>
    <xf numFmtId="9" fontId="8" fillId="3" borderId="0" xfId="1" applyNumberFormat="1" applyFont="1" applyFill="1" applyAlignment="1">
      <alignment horizontal="center" vertical="center"/>
    </xf>
    <xf numFmtId="168" fontId="8" fillId="0" borderId="1" xfId="1" applyNumberFormat="1" applyFont="1" applyBorder="1" applyAlignment="1">
      <alignment vertical="center"/>
    </xf>
    <xf numFmtId="167" fontId="4" fillId="2" borderId="0" xfId="1" applyNumberFormat="1" applyFont="1" applyFill="1" applyAlignment="1">
      <alignment horizontal="center" vertical="center"/>
    </xf>
    <xf numFmtId="168" fontId="3" fillId="9" borderId="1" xfId="1" applyNumberFormat="1" applyFont="1" applyFill="1" applyBorder="1" applyAlignment="1">
      <alignment horizontal="right" vertical="center"/>
    </xf>
    <xf numFmtId="0" fontId="5" fillId="0" borderId="1" xfId="1" applyFont="1" applyBorder="1" applyAlignment="1">
      <alignment horizontal="center" vertical="center"/>
    </xf>
    <xf numFmtId="0" fontId="29" fillId="10" borderId="0" xfId="0" applyFont="1" applyFill="1" applyAlignment="1">
      <alignment horizontal="left" vertical="center"/>
    </xf>
    <xf numFmtId="0" fontId="29" fillId="13" borderId="1" xfId="1" applyFont="1" applyFill="1" applyBorder="1" applyAlignment="1">
      <alignment horizontal="center" vertical="center"/>
    </xf>
    <xf numFmtId="0" fontId="29" fillId="2" borderId="0" xfId="1" applyFont="1" applyFill="1"/>
    <xf numFmtId="0" fontId="29" fillId="2" borderId="4" xfId="1" applyFont="1" applyFill="1" applyBorder="1"/>
    <xf numFmtId="0" fontId="29" fillId="2" borderId="6" xfId="1" applyFont="1" applyFill="1" applyBorder="1"/>
    <xf numFmtId="0" fontId="29" fillId="2" borderId="5" xfId="1" applyFont="1" applyFill="1" applyBorder="1"/>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justify" wrapText="1"/>
    </xf>
    <xf numFmtId="0" fontId="11" fillId="2" borderId="1" xfId="1" applyFont="1" applyFill="1" applyBorder="1" applyAlignment="1">
      <alignment wrapText="1"/>
    </xf>
    <xf numFmtId="0" fontId="11" fillId="2" borderId="1" xfId="1" applyFont="1" applyFill="1" applyBorder="1" applyAlignment="1">
      <alignment vertical="center" wrapText="1"/>
    </xf>
    <xf numFmtId="0" fontId="11" fillId="2" borderId="1" xfId="1" applyFont="1" applyFill="1" applyBorder="1" applyAlignment="1">
      <alignment horizontal="center" wrapText="1"/>
    </xf>
    <xf numFmtId="0" fontId="29" fillId="2" borderId="1" xfId="1" applyFont="1" applyFill="1" applyBorder="1" applyAlignment="1">
      <alignment horizontal="center" vertical="center"/>
    </xf>
    <xf numFmtId="168" fontId="11" fillId="2" borderId="1" xfId="1" applyNumberFormat="1" applyFont="1" applyFill="1" applyBorder="1" applyAlignment="1">
      <alignment horizontal="center" vertical="center"/>
    </xf>
    <xf numFmtId="168" fontId="29" fillId="2" borderId="1" xfId="1" applyNumberFormat="1" applyFont="1" applyFill="1" applyBorder="1" applyAlignment="1">
      <alignment horizontal="center" vertical="center"/>
    </xf>
    <xf numFmtId="0" fontId="11" fillId="2" borderId="4" xfId="1" applyFont="1" applyFill="1" applyBorder="1" applyAlignment="1">
      <alignment horizontal="center" vertical="center" wrapText="1"/>
    </xf>
    <xf numFmtId="0" fontId="11" fillId="2" borderId="4" xfId="1" applyFont="1" applyFill="1" applyBorder="1" applyAlignment="1">
      <alignment wrapText="1"/>
    </xf>
    <xf numFmtId="168" fontId="11" fillId="2" borderId="0" xfId="1" applyNumberFormat="1" applyFont="1" applyFill="1" applyAlignment="1">
      <alignment horizontal="center"/>
    </xf>
    <xf numFmtId="168" fontId="30" fillId="2" borderId="0" xfId="1" applyNumberFormat="1" applyFont="1" applyFill="1"/>
    <xf numFmtId="168" fontId="18" fillId="2" borderId="0" xfId="1" applyNumberFormat="1" applyFont="1" applyFill="1"/>
    <xf numFmtId="0" fontId="31" fillId="2" borderId="0" xfId="1" applyFont="1" applyFill="1" applyAlignment="1">
      <alignment vertical="center"/>
    </xf>
    <xf numFmtId="0" fontId="3" fillId="3" borderId="0" xfId="0" applyFont="1" applyFill="1"/>
    <xf numFmtId="0" fontId="4" fillId="0" borderId="0" xfId="1" applyFont="1"/>
    <xf numFmtId="0" fontId="3" fillId="3" borderId="0" xfId="0" applyFont="1" applyFill="1" applyAlignment="1">
      <alignment horizontal="left" vertical="center"/>
    </xf>
    <xf numFmtId="0" fontId="4" fillId="3" borderId="11" xfId="0" applyFont="1" applyFill="1" applyBorder="1" applyAlignment="1">
      <alignment vertical="center"/>
    </xf>
    <xf numFmtId="0" fontId="4" fillId="2" borderId="0" xfId="1" applyFont="1" applyFill="1"/>
    <xf numFmtId="0" fontId="8" fillId="2" borderId="0" xfId="1" applyFont="1" applyFill="1"/>
    <xf numFmtId="0" fontId="5" fillId="9" borderId="0" xfId="0" applyFont="1" applyFill="1" applyAlignment="1">
      <alignment horizontal="left" vertical="center"/>
    </xf>
    <xf numFmtId="0" fontId="26" fillId="3" borderId="0" xfId="1" applyFont="1" applyFill="1"/>
    <xf numFmtId="0" fontId="26" fillId="0" borderId="0" xfId="1" applyFont="1"/>
    <xf numFmtId="165" fontId="8" fillId="3" borderId="0" xfId="2" applyNumberFormat="1" applyFill="1" applyAlignment="1">
      <alignment horizontal="right" vertical="center"/>
    </xf>
    <xf numFmtId="0" fontId="8" fillId="3" borderId="9" xfId="2" applyFill="1" applyBorder="1" applyAlignment="1">
      <alignment horizontal="center" vertical="center"/>
    </xf>
    <xf numFmtId="165" fontId="8" fillId="3" borderId="10" xfId="2" applyNumberFormat="1" applyFill="1" applyBorder="1" applyAlignment="1">
      <alignment horizontal="right" vertical="center"/>
    </xf>
    <xf numFmtId="0" fontId="8" fillId="3" borderId="11" xfId="2" applyFill="1" applyBorder="1" applyAlignment="1">
      <alignment horizontal="left" vertical="center"/>
    </xf>
    <xf numFmtId="0" fontId="8" fillId="3" borderId="1" xfId="2" applyFill="1" applyBorder="1" applyAlignment="1">
      <alignment horizontal="center" vertical="center"/>
    </xf>
    <xf numFmtId="165" fontId="8" fillId="3" borderId="1" xfId="2" applyNumberFormat="1" applyFill="1" applyBorder="1" applyAlignment="1">
      <alignment horizontal="center" vertical="center"/>
    </xf>
    <xf numFmtId="167" fontId="32" fillId="3" borderId="1" xfId="1" applyNumberFormat="1" applyFont="1" applyFill="1" applyBorder="1"/>
    <xf numFmtId="0" fontId="8" fillId="3" borderId="12" xfId="2" applyFill="1" applyBorder="1" applyAlignment="1">
      <alignment horizontal="left" vertical="center"/>
    </xf>
    <xf numFmtId="165" fontId="8" fillId="3" borderId="1" xfId="2" applyNumberFormat="1" applyFill="1" applyBorder="1" applyAlignment="1">
      <alignment horizontal="right" vertical="center"/>
    </xf>
    <xf numFmtId="0" fontId="8" fillId="3" borderId="0" xfId="2" applyFill="1" applyAlignment="1">
      <alignment horizontal="center" vertical="center"/>
    </xf>
    <xf numFmtId="165" fontId="8" fillId="3" borderId="13" xfId="2" applyNumberFormat="1" applyFill="1" applyBorder="1" applyAlignment="1">
      <alignment horizontal="right" vertical="center"/>
    </xf>
    <xf numFmtId="10" fontId="8" fillId="3" borderId="1" xfId="2" applyNumberFormat="1" applyFill="1" applyBorder="1" applyAlignment="1">
      <alignment horizontal="center" vertical="center"/>
    </xf>
    <xf numFmtId="168" fontId="8" fillId="3" borderId="1" xfId="2" applyNumberFormat="1" applyFill="1" applyBorder="1" applyAlignment="1">
      <alignment horizontal="right" vertical="center"/>
    </xf>
    <xf numFmtId="0" fontId="8" fillId="3" borderId="0" xfId="2" applyFill="1" applyAlignment="1">
      <alignment horizontal="left" vertical="center"/>
    </xf>
    <xf numFmtId="0" fontId="27" fillId="3" borderId="0" xfId="1" applyFont="1" applyFill="1"/>
    <xf numFmtId="165" fontId="8" fillId="3" borderId="14" xfId="2" applyNumberFormat="1" applyFill="1" applyBorder="1" applyAlignment="1">
      <alignment horizontal="right" vertical="center"/>
    </xf>
    <xf numFmtId="165" fontId="8" fillId="3" borderId="0" xfId="2" applyNumberFormat="1" applyFill="1" applyAlignment="1">
      <alignment horizontal="center" vertical="center"/>
    </xf>
    <xf numFmtId="0" fontId="33" fillId="3" borderId="0" xfId="1" applyFont="1" applyFill="1"/>
    <xf numFmtId="165" fontId="27" fillId="3" borderId="0" xfId="1" applyNumberFormat="1" applyFont="1" applyFill="1"/>
    <xf numFmtId="0" fontId="5" fillId="13" borderId="0" xfId="1" applyFont="1" applyFill="1" applyAlignment="1">
      <alignment horizontal="left" vertical="center"/>
    </xf>
    <xf numFmtId="0" fontId="5" fillId="2" borderId="0" xfId="1" applyFont="1" applyFill="1" applyAlignment="1">
      <alignment vertical="center"/>
    </xf>
    <xf numFmtId="0" fontId="34" fillId="4" borderId="1" xfId="1" applyFont="1" applyFill="1" applyBorder="1" applyAlignment="1">
      <alignment horizontal="center"/>
    </xf>
    <xf numFmtId="0" fontId="32" fillId="3" borderId="0" xfId="1" applyFont="1" applyFill="1"/>
    <xf numFmtId="9" fontId="32" fillId="3" borderId="1" xfId="1" applyNumberFormat="1" applyFont="1" applyFill="1" applyBorder="1" applyAlignment="1">
      <alignment horizontal="center" vertical="center"/>
    </xf>
    <xf numFmtId="165" fontId="33" fillId="3" borderId="1" xfId="1" applyNumberFormat="1" applyFont="1" applyFill="1" applyBorder="1" applyAlignment="1">
      <alignment vertical="center"/>
    </xf>
    <xf numFmtId="0" fontId="35" fillId="10" borderId="3" xfId="1" applyFont="1" applyFill="1" applyBorder="1" applyAlignment="1">
      <alignment horizontal="center" vertical="center"/>
    </xf>
    <xf numFmtId="0" fontId="35" fillId="14" borderId="3" xfId="1" applyFont="1" applyFill="1" applyBorder="1" applyAlignment="1">
      <alignment horizontal="center" vertical="center"/>
    </xf>
    <xf numFmtId="0" fontId="26" fillId="3" borderId="1" xfId="1" applyFont="1" applyFill="1" applyBorder="1"/>
    <xf numFmtId="0" fontId="35" fillId="2" borderId="0" xfId="1" applyFont="1" applyFill="1"/>
    <xf numFmtId="0" fontId="35" fillId="10" borderId="1" xfId="1" applyFont="1" applyFill="1" applyBorder="1" applyAlignment="1">
      <alignment horizontal="center" vertical="center"/>
    </xf>
    <xf numFmtId="0" fontId="35" fillId="14" borderId="1" xfId="1" applyFont="1" applyFill="1" applyBorder="1" applyAlignment="1">
      <alignment horizontal="center" vertical="center"/>
    </xf>
    <xf numFmtId="0" fontId="35" fillId="3" borderId="0" xfId="1" applyFont="1" applyFill="1" applyAlignment="1">
      <alignment horizontal="center" vertical="center"/>
    </xf>
    <xf numFmtId="0" fontId="35" fillId="3" borderId="0" xfId="0" applyFont="1" applyFill="1"/>
    <xf numFmtId="0" fontId="35" fillId="3" borderId="0" xfId="0" applyFont="1" applyFill="1" applyAlignment="1">
      <alignment horizontal="left" vertical="center"/>
    </xf>
    <xf numFmtId="0" fontId="35" fillId="9" borderId="1" xfId="0" applyFont="1" applyFill="1" applyBorder="1" applyAlignment="1">
      <alignment horizontal="center"/>
    </xf>
    <xf numFmtId="0" fontId="26" fillId="3" borderId="1" xfId="0" applyFont="1" applyFill="1" applyBorder="1" applyAlignment="1">
      <alignment horizontal="center"/>
    </xf>
    <xf numFmtId="4" fontId="26" fillId="0" borderId="0" xfId="0" applyNumberFormat="1" applyFont="1" applyAlignment="1">
      <alignment horizontal="center"/>
    </xf>
    <xf numFmtId="0" fontId="36" fillId="3" borderId="0" xfId="1" applyFont="1" applyFill="1" applyAlignment="1">
      <alignment vertical="center"/>
    </xf>
    <xf numFmtId="168" fontId="8" fillId="0" borderId="1" xfId="8" applyNumberFormat="1" applyBorder="1" applyAlignment="1">
      <alignment vertical="center"/>
    </xf>
    <xf numFmtId="10" fontId="8" fillId="0" borderId="1" xfId="0" applyNumberFormat="1" applyFont="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horizontal="left" vertical="center"/>
    </xf>
    <xf numFmtId="0" fontId="3" fillId="3" borderId="6" xfId="0" applyFont="1" applyFill="1" applyBorder="1" applyAlignment="1">
      <alignment horizontal="center" vertical="center"/>
    </xf>
    <xf numFmtId="9" fontId="3" fillId="3" borderId="5" xfId="0" applyNumberFormat="1" applyFont="1" applyFill="1" applyBorder="1" applyAlignment="1">
      <alignment horizontal="center" vertical="center"/>
    </xf>
    <xf numFmtId="9" fontId="3" fillId="3" borderId="0" xfId="0" applyNumberFormat="1" applyFont="1" applyFill="1" applyAlignment="1">
      <alignment horizontal="center" vertical="center"/>
    </xf>
    <xf numFmtId="0" fontId="5" fillId="9" borderId="1" xfId="0" applyFont="1" applyFill="1" applyBorder="1" applyAlignment="1">
      <alignment horizontal="center" vertical="center" wrapText="1"/>
    </xf>
    <xf numFmtId="0" fontId="3" fillId="3" borderId="0" xfId="0" applyFont="1" applyFill="1" applyAlignment="1">
      <alignment horizontal="center" vertical="justify" wrapText="1"/>
    </xf>
    <xf numFmtId="0" fontId="4" fillId="3" borderId="1" xfId="0" applyFont="1" applyFill="1" applyBorder="1" applyAlignment="1">
      <alignment horizontal="center" vertical="center"/>
    </xf>
    <xf numFmtId="168" fontId="4" fillId="3" borderId="1" xfId="0" applyNumberFormat="1" applyFont="1" applyFill="1" applyBorder="1" applyAlignment="1">
      <alignment horizontal="center" vertical="center"/>
    </xf>
    <xf numFmtId="168" fontId="3" fillId="3" borderId="0" xfId="0" applyNumberFormat="1" applyFont="1" applyFill="1" applyAlignment="1">
      <alignment horizontal="center" vertical="center"/>
    </xf>
    <xf numFmtId="168" fontId="4" fillId="8" borderId="1" xfId="0" applyNumberFormat="1" applyFont="1" applyFill="1" applyBorder="1" applyAlignment="1">
      <alignment horizontal="center" vertical="center"/>
    </xf>
    <xf numFmtId="168" fontId="4" fillId="12" borderId="1" xfId="0" applyNumberFormat="1" applyFont="1" applyFill="1" applyBorder="1" applyAlignment="1">
      <alignment horizontal="center" vertical="center"/>
    </xf>
    <xf numFmtId="168" fontId="4" fillId="3" borderId="0" xfId="0" applyNumberFormat="1" applyFont="1" applyFill="1"/>
    <xf numFmtId="168" fontId="5" fillId="3" borderId="0" xfId="0" applyNumberFormat="1" applyFont="1" applyFill="1" applyAlignment="1">
      <alignment horizontal="right" vertical="center"/>
    </xf>
    <xf numFmtId="0" fontId="5" fillId="9" borderId="1" xfId="0" applyFont="1" applyFill="1" applyBorder="1" applyAlignment="1">
      <alignment horizontal="center" vertical="center"/>
    </xf>
    <xf numFmtId="0" fontId="3" fillId="3" borderId="1" xfId="0" applyFont="1" applyFill="1" applyBorder="1" applyAlignment="1">
      <alignment horizontal="center" vertical="center"/>
    </xf>
    <xf numFmtId="10" fontId="3" fillId="3" borderId="1" xfId="0" applyNumberFormat="1" applyFont="1" applyFill="1" applyBorder="1" applyAlignment="1">
      <alignment horizontal="center" vertical="center"/>
    </xf>
    <xf numFmtId="8" fontId="4" fillId="0" borderId="1" xfId="0" applyNumberFormat="1" applyFont="1" applyBorder="1" applyAlignment="1">
      <alignment horizontal="center" vertical="center"/>
    </xf>
    <xf numFmtId="2" fontId="4" fillId="0" borderId="1" xfId="0" applyNumberFormat="1" applyFont="1" applyBorder="1" applyAlignment="1">
      <alignment horizontal="center" vertical="center"/>
    </xf>
    <xf numFmtId="0" fontId="5" fillId="3" borderId="0" xfId="0" applyFont="1" applyFill="1" applyAlignment="1">
      <alignment vertical="center"/>
    </xf>
    <xf numFmtId="2" fontId="37" fillId="3" borderId="0" xfId="0" applyNumberFormat="1" applyFont="1" applyFill="1" applyAlignment="1">
      <alignment horizontal="center" vertical="center"/>
    </xf>
    <xf numFmtId="0" fontId="38" fillId="3" borderId="0" xfId="0" applyFont="1" applyFill="1" applyAlignment="1">
      <alignment horizontal="center"/>
    </xf>
    <xf numFmtId="2" fontId="38" fillId="3" borderId="0" xfId="0" applyNumberFormat="1" applyFont="1" applyFill="1" applyAlignment="1">
      <alignment horizontal="center" vertical="center"/>
    </xf>
    <xf numFmtId="0" fontId="37" fillId="3" borderId="0" xfId="0" applyFont="1" applyFill="1" applyAlignment="1">
      <alignment horizontal="center"/>
    </xf>
    <xf numFmtId="0" fontId="38" fillId="3" borderId="0" xfId="0" applyFont="1" applyFill="1" applyAlignment="1">
      <alignment vertical="center"/>
    </xf>
    <xf numFmtId="0" fontId="8" fillId="3" borderId="0" xfId="0" applyFont="1" applyFill="1" applyAlignment="1">
      <alignment horizontal="center" vertical="center"/>
    </xf>
    <xf numFmtId="167" fontId="8" fillId="3" borderId="0" xfId="0" applyNumberFormat="1" applyFont="1" applyFill="1" applyAlignment="1">
      <alignment vertical="center"/>
    </xf>
    <xf numFmtId="0" fontId="39" fillId="3" borderId="0" xfId="0" applyFont="1" applyFill="1" applyAlignment="1">
      <alignment horizontal="center" vertical="center"/>
    </xf>
    <xf numFmtId="9" fontId="8" fillId="10" borderId="0" xfId="0" applyNumberFormat="1" applyFont="1" applyFill="1" applyAlignment="1">
      <alignment horizontal="center" vertical="center"/>
    </xf>
    <xf numFmtId="10" fontId="5" fillId="9" borderId="1" xfId="0" applyNumberFormat="1" applyFont="1" applyFill="1" applyBorder="1" applyAlignment="1">
      <alignment horizontal="center" vertical="center"/>
    </xf>
    <xf numFmtId="165" fontId="8" fillId="3" borderId="1" xfId="0" applyNumberFormat="1" applyFont="1" applyFill="1" applyBorder="1" applyAlignment="1">
      <alignment horizontal="center" vertical="center"/>
    </xf>
    <xf numFmtId="165" fontId="8" fillId="3" borderId="1" xfId="9" applyNumberFormat="1" applyFont="1" applyFill="1" applyBorder="1" applyAlignment="1">
      <alignment horizontal="center" vertical="center"/>
    </xf>
    <xf numFmtId="165" fontId="5" fillId="3" borderId="0" xfId="0" applyNumberFormat="1" applyFont="1" applyFill="1" applyAlignment="1">
      <alignment horizontal="center" vertical="center"/>
    </xf>
    <xf numFmtId="165" fontId="5" fillId="9" borderId="1" xfId="0" applyNumberFormat="1" applyFont="1" applyFill="1" applyBorder="1" applyAlignment="1">
      <alignment horizontal="center" vertical="center"/>
    </xf>
    <xf numFmtId="167" fontId="8" fillId="3" borderId="0" xfId="0" applyNumberFormat="1" applyFont="1" applyFill="1" applyAlignment="1">
      <alignment horizontal="center" vertical="center"/>
    </xf>
    <xf numFmtId="0" fontId="35" fillId="9" borderId="0" xfId="0" applyFont="1" applyFill="1"/>
    <xf numFmtId="0" fontId="8" fillId="9" borderId="0" xfId="1" applyFont="1" applyFill="1" applyAlignment="1">
      <alignment vertical="center"/>
    </xf>
    <xf numFmtId="0" fontId="5" fillId="9" borderId="0" xfId="1" applyFont="1" applyFill="1" applyAlignment="1">
      <alignment vertical="center"/>
    </xf>
    <xf numFmtId="0" fontId="3" fillId="8" borderId="0" xfId="0" applyFont="1" applyFill="1" applyAlignment="1">
      <alignment horizontal="left" vertical="center"/>
    </xf>
    <xf numFmtId="0" fontId="3" fillId="8" borderId="0" xfId="0" applyFont="1" applyFill="1" applyAlignment="1">
      <alignment horizontal="center" vertical="center"/>
    </xf>
    <xf numFmtId="0" fontId="3" fillId="8" borderId="0" xfId="0" applyFont="1" applyFill="1"/>
    <xf numFmtId="2" fontId="37" fillId="8" borderId="0" xfId="0" applyNumberFormat="1" applyFont="1" applyFill="1" applyAlignment="1">
      <alignment horizontal="center" vertical="center"/>
    </xf>
    <xf numFmtId="1" fontId="4" fillId="3" borderId="1" xfId="0" applyNumberFormat="1" applyFont="1" applyFill="1" applyBorder="1" applyAlignment="1">
      <alignment horizontal="center" vertical="center"/>
    </xf>
    <xf numFmtId="1" fontId="8" fillId="3" borderId="1" xfId="0" applyNumberFormat="1" applyFont="1" applyFill="1" applyBorder="1" applyAlignment="1">
      <alignment horizontal="center" vertical="center"/>
    </xf>
    <xf numFmtId="1" fontId="8" fillId="3" borderId="1" xfId="9" applyNumberFormat="1" applyFont="1" applyFill="1" applyBorder="1" applyAlignment="1">
      <alignment horizontal="center" vertical="center"/>
    </xf>
    <xf numFmtId="167" fontId="5" fillId="3" borderId="0" xfId="0" applyNumberFormat="1" applyFont="1" applyFill="1" applyAlignment="1">
      <alignment horizontal="center" vertical="center"/>
    </xf>
    <xf numFmtId="0" fontId="5" fillId="10" borderId="4" xfId="1" applyFont="1" applyFill="1" applyBorder="1" applyAlignment="1">
      <alignment horizontal="center" vertical="center"/>
    </xf>
    <xf numFmtId="0" fontId="32" fillId="10" borderId="5" xfId="0" applyFont="1" applyFill="1" applyBorder="1" applyAlignment="1">
      <alignment horizontal="center" vertical="center"/>
    </xf>
    <xf numFmtId="0" fontId="5" fillId="11" borderId="4" xfId="1" applyFont="1" applyFill="1" applyBorder="1" applyAlignment="1">
      <alignment horizontal="center" vertical="center"/>
    </xf>
    <xf numFmtId="0" fontId="32" fillId="11" borderId="6" xfId="0" applyFont="1" applyFill="1" applyBorder="1" applyAlignment="1">
      <alignment horizontal="center" vertical="center"/>
    </xf>
    <xf numFmtId="0" fontId="32" fillId="11" borderId="5" xfId="0" applyFont="1" applyFill="1" applyBorder="1" applyAlignment="1">
      <alignment horizontal="center" vertical="center"/>
    </xf>
    <xf numFmtId="168" fontId="11" fillId="14" borderId="1" xfId="1" applyNumberFormat="1" applyFont="1" applyFill="1" applyBorder="1" applyAlignment="1">
      <alignment horizontal="center" vertical="justify" wrapText="1"/>
    </xf>
    <xf numFmtId="168" fontId="8" fillId="9" borderId="1" xfId="0" applyNumberFormat="1" applyFont="1" applyFill="1" applyBorder="1" applyAlignment="1">
      <alignment horizontal="right" vertical="center"/>
    </xf>
    <xf numFmtId="165" fontId="8" fillId="9" borderId="1" xfId="0" applyNumberFormat="1" applyFont="1" applyFill="1" applyBorder="1" applyAlignment="1">
      <alignment horizontal="center" vertical="center"/>
    </xf>
    <xf numFmtId="0" fontId="40" fillId="3" borderId="0" xfId="0" applyFont="1" applyFill="1"/>
    <xf numFmtId="0" fontId="41" fillId="3" borderId="0" xfId="0" applyFont="1" applyFill="1"/>
    <xf numFmtId="0" fontId="42" fillId="3" borderId="0" xfId="0" applyFont="1" applyFill="1"/>
  </cellXfs>
  <cellStyles count="12">
    <cellStyle name="Comma 2" xfId="7" xr:uid="{33E2D899-9E0B-4DA0-A2B6-D8A601F8D289}"/>
    <cellStyle name="Comma 3" xfId="4" xr:uid="{00000000-0005-0000-0000-000000000000}"/>
    <cellStyle name="Hipervínculo 2" xfId="3" xr:uid="{00000000-0005-0000-0000-000001000000}"/>
    <cellStyle name="Millares" xfId="5" builtinId="3"/>
    <cellStyle name="Millares 2" xfId="9" xr:uid="{20DE0EF9-0E37-485B-B993-ADE42294AE45}"/>
    <cellStyle name="Normal" xfId="0" builtinId="0"/>
    <cellStyle name="Normal 2" xfId="2" xr:uid="{00000000-0005-0000-0000-000003000000}"/>
    <cellStyle name="Normal 2 3" xfId="8" xr:uid="{555B17CC-1C7F-4B8F-829A-A3C3ACEB0850}"/>
    <cellStyle name="Normal 3" xfId="1" xr:uid="{00000000-0005-0000-0000-000004000000}"/>
    <cellStyle name="Normal 3 3" xfId="6" xr:uid="{E42F69E9-1A69-4896-BFF7-F0F0ED668E72}"/>
    <cellStyle name="Normal 4" xfId="11" xr:uid="{076DF8D5-ED2F-4A67-ABC8-BC60AE4F0A23}"/>
    <cellStyle name="Porcentual 2" xfId="10" xr:uid="{804C1F4D-545C-46EF-B97E-9870B5F5EBB4}"/>
  </cellStyles>
  <dxfs count="0"/>
  <tableStyles count="0" defaultTableStyle="TableStyleMedium2" defaultPivotStyle="PivotStyleLight16"/>
  <colors>
    <mruColors>
      <color rgb="FF00FFFF"/>
      <color rgb="FFE6A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819150</xdr:colOff>
      <xdr:row>34</xdr:row>
      <xdr:rowOff>133351</xdr:rowOff>
    </xdr:from>
    <xdr:to>
      <xdr:col>11</xdr:col>
      <xdr:colOff>590550</xdr:colOff>
      <xdr:row>49</xdr:row>
      <xdr:rowOff>19051</xdr:rowOff>
    </xdr:to>
    <xdr:sp macro="" textlink="">
      <xdr:nvSpPr>
        <xdr:cNvPr id="2" name="CuadroTexto 1">
          <a:extLst>
            <a:ext uri="{FF2B5EF4-FFF2-40B4-BE49-F238E27FC236}">
              <a16:creationId xmlns:a16="http://schemas.microsoft.com/office/drawing/2014/main" id="{BA17A1BA-52A4-4EFE-ADBC-7430CA5DB232}"/>
            </a:ext>
          </a:extLst>
        </xdr:cNvPr>
        <xdr:cNvSpPr txBox="1"/>
      </xdr:nvSpPr>
      <xdr:spPr>
        <a:xfrm>
          <a:off x="3590925" y="6610351"/>
          <a:ext cx="6496050" cy="2743200"/>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C" sz="1400" b="1" u="sng">
              <a:solidFill>
                <a:srgbClr val="0070C0"/>
              </a:solidFill>
            </a:rPr>
            <a:t>Beneficio Por turismo.- </a:t>
          </a:r>
          <a:r>
            <a:rPr lang="es-EC" sz="1400" b="0" u="none">
              <a:solidFill>
                <a:sysClr val="windowText" lastClr="000000"/>
              </a:solidFill>
            </a:rPr>
            <a:t>La zona de influencia del proyecto al constituirse un sector geográfico de varios atractivos turísticos, su influencia determina beneficios que contribuyen a mejorar las condiciones de vida de la población de influencia del proyecto. Para su cálculo se ha considerado la información del Plan de Desarrollo y Ordenamiento  Territorial del Cantón Salcedo (2012 – 2020), para la proyección de la demanda turística se toma una tasa de crecimiento que corresponde al período 2009 - 2013 del 7% (MINTUR) y los costos de hospedaje de acuerdo a las estadísticas del INEC considera el gasto turístico promedio del turista extranjero en el país asciende a USD $1.000; Se estima una estadía promedio de 14 noches; y, por otra parte, el gasto turístico promedio del turista nacional asciende a USD $94 con una estadía promedio estimada de 3 nochesii; Sin embargo para el proyecto al tratarse de un agro turismo ecológico se considera un costo estimado de USD 15,00.</a:t>
          </a:r>
        </a:p>
      </xdr:txBody>
    </xdr:sp>
    <xdr:clientData/>
  </xdr:twoCellAnchor>
  <xdr:twoCellAnchor>
    <xdr:from>
      <xdr:col>7</xdr:col>
      <xdr:colOff>400049</xdr:colOff>
      <xdr:row>8</xdr:row>
      <xdr:rowOff>66676</xdr:rowOff>
    </xdr:from>
    <xdr:to>
      <xdr:col>12</xdr:col>
      <xdr:colOff>123824</xdr:colOff>
      <xdr:row>20</xdr:row>
      <xdr:rowOff>142875</xdr:rowOff>
    </xdr:to>
    <xdr:sp macro="" textlink="">
      <xdr:nvSpPr>
        <xdr:cNvPr id="3" name="CuadroTexto 2">
          <a:extLst>
            <a:ext uri="{FF2B5EF4-FFF2-40B4-BE49-F238E27FC236}">
              <a16:creationId xmlns:a16="http://schemas.microsoft.com/office/drawing/2014/main" id="{7F469C68-1B1F-48E0-A796-9E7641FB2558}"/>
            </a:ext>
          </a:extLst>
        </xdr:cNvPr>
        <xdr:cNvSpPr txBox="1"/>
      </xdr:nvSpPr>
      <xdr:spPr>
        <a:xfrm>
          <a:off x="6019799" y="1590676"/>
          <a:ext cx="4410075" cy="2362199"/>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C" sz="1400" b="1" u="sng">
              <a:solidFill>
                <a:srgbClr val="0070C0"/>
              </a:solidFill>
            </a:rPr>
            <a:t>Beneficio Por Ahorro En Costos De Operación Vehicular.-</a:t>
          </a:r>
          <a:r>
            <a:rPr lang="es-EC" sz="1400" b="0" u="none">
              <a:solidFill>
                <a:sysClr val="windowText" lastClr="000000"/>
              </a:solidFill>
            </a:rPr>
            <a:t> Para el cálculo de estos beneficios utilizamos la metodología de los costos evitados; para fines de este proyecto se toma en consideración el flujo vehicular a través del estudio de Tráfico Promedio Anual (TPDA), los costos de operación vehicular (COV), tomando en consideración las condiciones actuales y futuras de la vía y la cuantificación de la reducción de gastos de mantenimiento de los automotores (combustible, neumáticos, lubricante, etc.).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285751</xdr:colOff>
      <xdr:row>29</xdr:row>
      <xdr:rowOff>8658</xdr:rowOff>
    </xdr:from>
    <xdr:to>
      <xdr:col>8</xdr:col>
      <xdr:colOff>493568</xdr:colOff>
      <xdr:row>37</xdr:row>
      <xdr:rowOff>155863</xdr:rowOff>
    </xdr:to>
    <xdr:sp macro="" textlink="">
      <xdr:nvSpPr>
        <xdr:cNvPr id="3" name="CuadroTexto 2">
          <a:extLst>
            <a:ext uri="{FF2B5EF4-FFF2-40B4-BE49-F238E27FC236}">
              <a16:creationId xmlns:a16="http://schemas.microsoft.com/office/drawing/2014/main" id="{3945C952-2C32-AF0C-BF26-D1252426125B}"/>
            </a:ext>
          </a:extLst>
        </xdr:cNvPr>
        <xdr:cNvSpPr txBox="1"/>
      </xdr:nvSpPr>
      <xdr:spPr>
        <a:xfrm>
          <a:off x="2346615" y="5533158"/>
          <a:ext cx="5169476" cy="1671205"/>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C" sz="1100" b="1" u="sng">
              <a:solidFill>
                <a:schemeClr val="accent1">
                  <a:lumMod val="75000"/>
                </a:schemeClr>
              </a:solidFill>
            </a:rPr>
            <a:t>El Valor Actual Neto (VAN) </a:t>
          </a:r>
          <a:r>
            <a:rPr lang="es-EC" sz="1100"/>
            <a:t>en términos económicos obtenido es de USD $2.224.458,04 de USD; significa que la corriente de los beneficios en términos económicos actualizados, es mayor que el valor actual de la corriente de los costos. </a:t>
          </a:r>
        </a:p>
        <a:p>
          <a:pPr algn="l"/>
          <a:endParaRPr lang="es-EC" sz="1100"/>
        </a:p>
        <a:p>
          <a:pPr algn="l"/>
          <a:r>
            <a:rPr lang="es-EC" sz="1100" b="1" u="sng">
              <a:solidFill>
                <a:schemeClr val="accent1">
                  <a:lumMod val="75000"/>
                </a:schemeClr>
              </a:solidFill>
            </a:rPr>
            <a:t>La Tasa Interna de Retorno económica (TIR) </a:t>
          </a:r>
          <a:r>
            <a:rPr lang="es-EC" sz="1100"/>
            <a:t>del proyecto de Rehabilitación del Anillo Vial del Cantón Salcedo es de 15.16%, mayor que la tasa de recuperación de 12%; permite el retorno de la inversión en beneficios sociales que contribuyen a la transformación de la Matriz Productiva. </a:t>
          </a:r>
        </a:p>
      </xdr:txBody>
    </xdr:sp>
    <xdr:clientData/>
  </xdr:twoCellAnchor>
  <xdr:twoCellAnchor editAs="oneCell">
    <xdr:from>
      <xdr:col>9</xdr:col>
      <xdr:colOff>242455</xdr:colOff>
      <xdr:row>7</xdr:row>
      <xdr:rowOff>8659</xdr:rowOff>
    </xdr:from>
    <xdr:to>
      <xdr:col>10</xdr:col>
      <xdr:colOff>545178</xdr:colOff>
      <xdr:row>9</xdr:row>
      <xdr:rowOff>99449</xdr:rowOff>
    </xdr:to>
    <xdr:pic>
      <xdr:nvPicPr>
        <xdr:cNvPr id="2" name="Imagen 1">
          <a:extLst>
            <a:ext uri="{FF2B5EF4-FFF2-40B4-BE49-F238E27FC236}">
              <a16:creationId xmlns:a16="http://schemas.microsoft.com/office/drawing/2014/main" id="{5D3AA45B-18D7-4C39-A4A4-96AF44FB5E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00160" y="1342159"/>
          <a:ext cx="1281200" cy="471790"/>
        </a:xfrm>
        <a:prstGeom prst="rect">
          <a:avLst/>
        </a:prstGeom>
        <a:solidFill>
          <a:schemeClr val="accent2"/>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148875</xdr:colOff>
      <xdr:row>7</xdr:row>
      <xdr:rowOff>27216</xdr:rowOff>
    </xdr:from>
    <xdr:to>
      <xdr:col>8</xdr:col>
      <xdr:colOff>96575</xdr:colOff>
      <xdr:row>10</xdr:row>
      <xdr:rowOff>9149</xdr:rowOff>
    </xdr:to>
    <xdr:pic>
      <xdr:nvPicPr>
        <xdr:cNvPr id="2" name="Imagen 1">
          <a:extLst>
            <a:ext uri="{FF2B5EF4-FFF2-40B4-BE49-F238E27FC236}">
              <a16:creationId xmlns:a16="http://schemas.microsoft.com/office/drawing/2014/main" id="{D09A58BA-B236-43C6-B495-B023F2620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7393" y="1170216"/>
          <a:ext cx="1281200" cy="47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741592</xdr:colOff>
      <xdr:row>29</xdr:row>
      <xdr:rowOff>125481</xdr:rowOff>
    </xdr:from>
    <xdr:to>
      <xdr:col>4</xdr:col>
      <xdr:colOff>952501</xdr:colOff>
      <xdr:row>33</xdr:row>
      <xdr:rowOff>41216</xdr:rowOff>
    </xdr:to>
    <xdr:pic>
      <xdr:nvPicPr>
        <xdr:cNvPr id="4" name="Imagen 3">
          <a:extLst>
            <a:ext uri="{FF2B5EF4-FFF2-40B4-BE49-F238E27FC236}">
              <a16:creationId xmlns:a16="http://schemas.microsoft.com/office/drawing/2014/main" id="{07D52882-EE35-48EC-B63A-9169A311C37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592" y="5024052"/>
          <a:ext cx="1299480" cy="568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156483</xdr:colOff>
      <xdr:row>34</xdr:row>
      <xdr:rowOff>27214</xdr:rowOff>
    </xdr:from>
    <xdr:to>
      <xdr:col>7</xdr:col>
      <xdr:colOff>47625</xdr:colOff>
      <xdr:row>40</xdr:row>
      <xdr:rowOff>27215</xdr:rowOff>
    </xdr:to>
    <xdr:sp macro="" textlink="">
      <xdr:nvSpPr>
        <xdr:cNvPr id="6" name="CuadroTexto 5">
          <a:extLst>
            <a:ext uri="{FF2B5EF4-FFF2-40B4-BE49-F238E27FC236}">
              <a16:creationId xmlns:a16="http://schemas.microsoft.com/office/drawing/2014/main" id="{BC83BCA1-5D41-46F3-914C-1C28220C39AC}"/>
            </a:ext>
          </a:extLst>
        </xdr:cNvPr>
        <xdr:cNvSpPr txBox="1"/>
      </xdr:nvSpPr>
      <xdr:spPr>
        <a:xfrm>
          <a:off x="156483" y="5742214"/>
          <a:ext cx="4435928" cy="979715"/>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C"/>
            <a:t>Al comparar los </a:t>
          </a:r>
          <a:r>
            <a:rPr lang="es-EC" b="1" u="sng">
              <a:solidFill>
                <a:schemeClr val="accent1">
                  <a:lumMod val="75000"/>
                </a:schemeClr>
              </a:solidFill>
            </a:rPr>
            <a:t>beneficios con los costos </a:t>
          </a:r>
          <a:r>
            <a:rPr lang="es-EC"/>
            <a:t>del proyecto esta arroja un valor de 1.22; es mayor que 1; esto significa que el proyecto genera bienestar social, a través del ahorro en el costo en transporte, reducción de tiempo de traslado, seguridad vial entre otros, que contribuyen a mejorar las condiciones de vida de la población influenciada por el proyecto. </a:t>
          </a:r>
          <a:endParaRPr lang="es-EC"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148875</xdr:colOff>
      <xdr:row>7</xdr:row>
      <xdr:rowOff>27216</xdr:rowOff>
    </xdr:from>
    <xdr:to>
      <xdr:col>6</xdr:col>
      <xdr:colOff>96575</xdr:colOff>
      <xdr:row>10</xdr:row>
      <xdr:rowOff>9149</xdr:rowOff>
    </xdr:to>
    <xdr:pic>
      <xdr:nvPicPr>
        <xdr:cNvPr id="2" name="Imagen 1">
          <a:extLst>
            <a:ext uri="{FF2B5EF4-FFF2-40B4-BE49-F238E27FC236}">
              <a16:creationId xmlns:a16="http://schemas.microsoft.com/office/drawing/2014/main" id="{BA3665EB-7B3B-47D1-BF6E-DE085F0955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1950" y="1160691"/>
          <a:ext cx="1281200" cy="467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156484</xdr:colOff>
      <xdr:row>17</xdr:row>
      <xdr:rowOff>27215</xdr:rowOff>
    </xdr:from>
    <xdr:to>
      <xdr:col>4</xdr:col>
      <xdr:colOff>912814</xdr:colOff>
      <xdr:row>21</xdr:row>
      <xdr:rowOff>31751</xdr:rowOff>
    </xdr:to>
    <xdr:sp macro="" textlink="">
      <xdr:nvSpPr>
        <xdr:cNvPr id="4" name="CuadroTexto 3">
          <a:extLst>
            <a:ext uri="{FF2B5EF4-FFF2-40B4-BE49-F238E27FC236}">
              <a16:creationId xmlns:a16="http://schemas.microsoft.com/office/drawing/2014/main" id="{4D65B7EA-A529-4AB5-89FE-E2176106E804}"/>
            </a:ext>
          </a:extLst>
        </xdr:cNvPr>
        <xdr:cNvSpPr txBox="1"/>
      </xdr:nvSpPr>
      <xdr:spPr>
        <a:xfrm>
          <a:off x="156484" y="2725965"/>
          <a:ext cx="3772580" cy="639536"/>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s-EC"/>
            <a:t>Al calcular</a:t>
          </a:r>
          <a:r>
            <a:rPr lang="es-EC" baseline="0"/>
            <a:t> la Relación </a:t>
          </a:r>
          <a:r>
            <a:rPr lang="es-EC" b="1" u="sng" baseline="0">
              <a:solidFill>
                <a:schemeClr val="accent1">
                  <a:lumMod val="75000"/>
                </a:schemeClr>
              </a:solidFill>
            </a:rPr>
            <a:t>costo eficiencia</a:t>
          </a:r>
          <a:r>
            <a:rPr lang="es-EC" b="0" u="none" baseline="0">
              <a:solidFill>
                <a:schemeClr val="dk1"/>
              </a:solidFill>
            </a:rPr>
            <a:t>, </a:t>
          </a:r>
          <a:r>
            <a:rPr lang="es-EC"/>
            <a:t>arroja un valor de $170,07 dólares por beneficiario directo; esto justifica que los costos están bien distribuidos en la colectividad.</a:t>
          </a:r>
          <a:endParaRPr lang="es-EC" sz="1100"/>
        </a:p>
      </xdr:txBody>
    </xdr:sp>
    <xdr:clientData/>
  </xdr:twoCellAnchor>
  <xdr:twoCellAnchor editAs="oneCell">
    <xdr:from>
      <xdr:col>0</xdr:col>
      <xdr:colOff>103188</xdr:colOff>
      <xdr:row>12</xdr:row>
      <xdr:rowOff>151929</xdr:rowOff>
    </xdr:from>
    <xdr:to>
      <xdr:col>2</xdr:col>
      <xdr:colOff>663064</xdr:colOff>
      <xdr:row>15</xdr:row>
      <xdr:rowOff>126252</xdr:rowOff>
    </xdr:to>
    <xdr:pic>
      <xdr:nvPicPr>
        <xdr:cNvPr id="5" name="Imagen 4">
          <a:extLst>
            <a:ext uri="{FF2B5EF4-FFF2-40B4-BE49-F238E27FC236}">
              <a16:creationId xmlns:a16="http://schemas.microsoft.com/office/drawing/2014/main" id="{7D485DE7-A331-47FD-B818-ABAC0F17ACDF}"/>
            </a:ext>
          </a:extLst>
        </xdr:cNvPr>
        <xdr:cNvPicPr>
          <a:picLocks noChangeAspect="1"/>
        </xdr:cNvPicPr>
      </xdr:nvPicPr>
      <xdr:blipFill>
        <a:blip xmlns:r="http://schemas.openxmlformats.org/officeDocument/2006/relationships" r:embed="rId2"/>
        <a:stretch>
          <a:fillRect/>
        </a:stretch>
      </xdr:blipFill>
      <xdr:spPr>
        <a:xfrm>
          <a:off x="103188" y="2056929"/>
          <a:ext cx="1829876" cy="4505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8F6CA-7BB4-4B83-AC1E-E310F42358B2}">
  <sheetPr>
    <tabColor theme="7" tint="0.79998168889431442"/>
  </sheetPr>
  <dimension ref="A2:CN29"/>
  <sheetViews>
    <sheetView tabSelected="1" zoomScale="90" zoomScaleNormal="90" workbookViewId="0">
      <selection activeCell="F9" sqref="F9"/>
    </sheetView>
  </sheetViews>
  <sheetFormatPr baseColWidth="10" defaultColWidth="11.42578125" defaultRowHeight="15" x14ac:dyDescent="0.25"/>
  <cols>
    <col min="1" max="1" width="4.85546875" style="15" customWidth="1"/>
    <col min="2" max="3" width="40.7109375" style="15" customWidth="1"/>
    <col min="4" max="4" width="32.42578125" style="15" customWidth="1"/>
    <col min="5" max="5" width="32.85546875" style="15" customWidth="1"/>
    <col min="6" max="10" width="11.42578125" style="15"/>
    <col min="11" max="92" width="11.42578125" style="6"/>
    <col min="93" max="16384" width="11.42578125" style="7"/>
  </cols>
  <sheetData>
    <row r="2" spans="1:92" x14ac:dyDescent="0.25">
      <c r="C2" s="147" t="s">
        <v>48</v>
      </c>
    </row>
    <row r="3" spans="1:92" s="3" customFormat="1" x14ac:dyDescent="0.25">
      <c r="A3" s="15"/>
      <c r="B3" s="15"/>
      <c r="C3" s="165" t="s">
        <v>66</v>
      </c>
      <c r="D3" s="15"/>
      <c r="E3" s="15"/>
      <c r="F3" s="15"/>
      <c r="G3" s="15"/>
      <c r="H3" s="15"/>
      <c r="I3" s="15"/>
      <c r="J3" s="15"/>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row>
    <row r="4" spans="1:92" s="3" customFormat="1" x14ac:dyDescent="0.25">
      <c r="A4" s="15"/>
      <c r="B4" s="15"/>
      <c r="C4" s="15"/>
      <c r="D4" s="15"/>
      <c r="E4" s="15"/>
      <c r="F4" s="15"/>
      <c r="G4" s="15"/>
      <c r="H4" s="15"/>
      <c r="I4" s="15"/>
      <c r="J4" s="15"/>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row>
    <row r="5" spans="1:92" s="3" customFormat="1" x14ac:dyDescent="0.25">
      <c r="A5" s="15"/>
      <c r="B5" s="166" t="s">
        <v>62</v>
      </c>
      <c r="C5" s="166" t="s">
        <v>63</v>
      </c>
      <c r="D5" s="166" t="s">
        <v>67</v>
      </c>
      <c r="E5" s="166" t="s">
        <v>64</v>
      </c>
      <c r="F5" s="15"/>
      <c r="G5" s="15"/>
      <c r="H5" s="15"/>
      <c r="I5" s="15"/>
      <c r="J5" s="15"/>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row>
    <row r="6" spans="1:92" s="143" customFormat="1" x14ac:dyDescent="0.25">
      <c r="A6" s="167"/>
      <c r="B6" s="168" t="s">
        <v>65</v>
      </c>
      <c r="C6" s="169"/>
      <c r="D6" s="169"/>
      <c r="E6" s="170"/>
      <c r="F6" s="167"/>
      <c r="G6" s="167"/>
      <c r="H6" s="167"/>
      <c r="I6" s="167"/>
      <c r="J6" s="167"/>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2" s="3" customFormat="1" ht="85.5" x14ac:dyDescent="0.25">
      <c r="A7" s="15"/>
      <c r="B7" s="171" t="s">
        <v>73</v>
      </c>
      <c r="C7" s="171" t="s">
        <v>74</v>
      </c>
      <c r="D7" s="171" t="s">
        <v>75</v>
      </c>
      <c r="E7" s="171" t="s">
        <v>76</v>
      </c>
      <c r="F7" s="15"/>
      <c r="G7" s="15"/>
      <c r="H7" s="15"/>
      <c r="I7" s="15"/>
      <c r="J7" s="15"/>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row>
    <row r="8" spans="1:92" s="143" customFormat="1" x14ac:dyDescent="0.25">
      <c r="A8" s="167"/>
      <c r="B8" s="168" t="s">
        <v>68</v>
      </c>
      <c r="C8" s="169"/>
      <c r="D8" s="169"/>
      <c r="E8" s="170"/>
      <c r="F8" s="167"/>
      <c r="G8" s="167"/>
      <c r="H8" s="167"/>
      <c r="I8" s="167"/>
      <c r="J8" s="167"/>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row>
    <row r="9" spans="1:92" s="3" customFormat="1" ht="142.5" x14ac:dyDescent="0.25">
      <c r="A9" s="15"/>
      <c r="B9" s="172" t="s">
        <v>77</v>
      </c>
      <c r="C9" s="171" t="s">
        <v>78</v>
      </c>
      <c r="D9" s="171" t="s">
        <v>79</v>
      </c>
      <c r="E9" s="171" t="s">
        <v>80</v>
      </c>
      <c r="F9" s="15"/>
      <c r="G9" s="15"/>
      <c r="H9" s="15"/>
      <c r="I9" s="15"/>
      <c r="J9" s="15"/>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row>
    <row r="10" spans="1:92" s="143" customFormat="1" x14ac:dyDescent="0.25">
      <c r="A10" s="167"/>
      <c r="B10" s="168" t="s">
        <v>69</v>
      </c>
      <c r="C10" s="169"/>
      <c r="D10" s="169"/>
      <c r="E10" s="170"/>
      <c r="F10" s="167"/>
      <c r="G10" s="167"/>
      <c r="H10" s="167"/>
      <c r="I10" s="167"/>
      <c r="J10" s="167"/>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row>
    <row r="11" spans="1:92" s="143" customFormat="1" ht="129" x14ac:dyDescent="0.25">
      <c r="A11" s="167"/>
      <c r="B11" s="171" t="s">
        <v>85</v>
      </c>
      <c r="C11" s="175" t="s">
        <v>81</v>
      </c>
      <c r="D11" s="171" t="s">
        <v>94</v>
      </c>
      <c r="E11" s="174" t="s">
        <v>95</v>
      </c>
      <c r="F11" s="167"/>
      <c r="G11" s="167"/>
      <c r="H11" s="167"/>
      <c r="I11" s="167"/>
      <c r="J11" s="167"/>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row>
    <row r="12" spans="1:92" s="143" customFormat="1" ht="143.25" x14ac:dyDescent="0.25">
      <c r="A12" s="167"/>
      <c r="B12" s="171" t="s">
        <v>84</v>
      </c>
      <c r="C12" s="175" t="s">
        <v>161</v>
      </c>
      <c r="D12" s="171" t="s">
        <v>163</v>
      </c>
      <c r="E12" s="171" t="s">
        <v>162</v>
      </c>
      <c r="F12" s="167"/>
      <c r="G12" s="167"/>
      <c r="H12" s="167"/>
      <c r="I12" s="167"/>
      <c r="J12" s="167"/>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c r="CE12" s="42"/>
      <c r="CF12" s="42"/>
      <c r="CG12" s="42"/>
      <c r="CH12" s="42"/>
      <c r="CI12" s="42"/>
      <c r="CJ12" s="42"/>
      <c r="CK12" s="42"/>
      <c r="CL12" s="42"/>
      <c r="CM12" s="42"/>
      <c r="CN12" s="42"/>
    </row>
    <row r="13" spans="1:92" s="143" customFormat="1" ht="114" x14ac:dyDescent="0.25">
      <c r="A13" s="167"/>
      <c r="B13" s="171" t="s">
        <v>82</v>
      </c>
      <c r="C13" s="174" t="s">
        <v>164</v>
      </c>
      <c r="D13" s="171" t="s">
        <v>165</v>
      </c>
      <c r="E13" s="171" t="s">
        <v>166</v>
      </c>
      <c r="F13" s="167"/>
      <c r="G13" s="167"/>
      <c r="H13" s="167"/>
      <c r="I13" s="167"/>
      <c r="J13" s="167"/>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c r="CK13" s="42"/>
      <c r="CL13" s="42"/>
      <c r="CM13" s="42"/>
      <c r="CN13" s="42"/>
    </row>
    <row r="14" spans="1:92" s="143" customFormat="1" ht="100.5" x14ac:dyDescent="0.25">
      <c r="A14" s="167"/>
      <c r="B14" s="171" t="s">
        <v>83</v>
      </c>
      <c r="C14" s="173" t="s">
        <v>167</v>
      </c>
      <c r="D14" s="171" t="s">
        <v>168</v>
      </c>
      <c r="E14" s="171" t="s">
        <v>169</v>
      </c>
      <c r="F14" s="167"/>
      <c r="G14" s="167"/>
      <c r="H14" s="167"/>
      <c r="I14" s="167"/>
      <c r="J14" s="167"/>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c r="BA14" s="42"/>
      <c r="BB14" s="42"/>
      <c r="BC14" s="42"/>
      <c r="BD14" s="42"/>
      <c r="BE14" s="42"/>
      <c r="BF14" s="42"/>
      <c r="BG14" s="42"/>
      <c r="BH14" s="42"/>
      <c r="BI14" s="42"/>
      <c r="BJ14" s="42"/>
      <c r="BK14" s="42"/>
      <c r="BL14" s="42"/>
      <c r="BM14" s="42"/>
      <c r="BN14" s="42"/>
      <c r="BO14" s="42"/>
      <c r="BP14" s="42"/>
      <c r="BQ14" s="42"/>
      <c r="BR14" s="42"/>
      <c r="BS14" s="42"/>
      <c r="BT14" s="42"/>
      <c r="BU14" s="42"/>
      <c r="BV14" s="42"/>
      <c r="BW14" s="42"/>
      <c r="BX14" s="42"/>
      <c r="BY14" s="42"/>
      <c r="BZ14" s="42"/>
      <c r="CA14" s="42"/>
      <c r="CB14" s="42"/>
      <c r="CC14" s="42"/>
      <c r="CD14" s="42"/>
      <c r="CE14" s="42"/>
      <c r="CF14" s="42"/>
      <c r="CG14" s="42"/>
      <c r="CH14" s="42"/>
      <c r="CI14" s="42"/>
      <c r="CJ14" s="42"/>
      <c r="CK14" s="42"/>
      <c r="CL14" s="42"/>
      <c r="CM14" s="42"/>
      <c r="CN14" s="42"/>
    </row>
    <row r="15" spans="1:92" s="143" customFormat="1" x14ac:dyDescent="0.25">
      <c r="A15" s="167"/>
      <c r="B15" s="168" t="s">
        <v>70</v>
      </c>
      <c r="C15" s="176" t="s">
        <v>71</v>
      </c>
      <c r="D15" s="176" t="s">
        <v>67</v>
      </c>
      <c r="E15" s="176" t="s">
        <v>64</v>
      </c>
      <c r="F15" s="167"/>
      <c r="G15" s="167"/>
      <c r="H15" s="167"/>
      <c r="I15" s="167"/>
      <c r="J15" s="167"/>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row>
    <row r="16" spans="1:92" s="143" customFormat="1" ht="57" x14ac:dyDescent="0.25">
      <c r="A16" s="167"/>
      <c r="B16" s="171" t="s">
        <v>86</v>
      </c>
      <c r="C16" s="177">
        <v>2100000</v>
      </c>
      <c r="D16" s="171" t="s">
        <v>96</v>
      </c>
      <c r="E16" s="171" t="s">
        <v>97</v>
      </c>
      <c r="F16" s="167"/>
      <c r="G16" s="167"/>
      <c r="H16" s="167"/>
      <c r="I16" s="167"/>
      <c r="J16" s="167"/>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row>
    <row r="17" spans="1:92" s="143" customFormat="1" x14ac:dyDescent="0.25">
      <c r="A17" s="167"/>
      <c r="B17" s="175" t="s">
        <v>87</v>
      </c>
      <c r="C17" s="177">
        <v>1900682.9299999997</v>
      </c>
      <c r="D17" s="178"/>
      <c r="E17" s="176"/>
      <c r="F17" s="167"/>
      <c r="G17" s="167"/>
      <c r="H17" s="167"/>
      <c r="I17" s="167"/>
      <c r="J17" s="167"/>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row>
    <row r="18" spans="1:92" s="143" customFormat="1" x14ac:dyDescent="0.25">
      <c r="A18" s="167"/>
      <c r="B18" s="171" t="s">
        <v>88</v>
      </c>
      <c r="C18" s="177">
        <v>1100000</v>
      </c>
      <c r="D18" s="176"/>
      <c r="E18" s="176"/>
      <c r="F18" s="167"/>
      <c r="G18" s="167"/>
      <c r="H18" s="167"/>
      <c r="I18" s="167"/>
      <c r="J18" s="167"/>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42"/>
      <c r="AU18" s="42"/>
      <c r="AV18" s="42"/>
      <c r="AW18" s="42"/>
      <c r="AX18" s="42"/>
      <c r="AY18" s="42"/>
      <c r="AZ18" s="42"/>
      <c r="BA18" s="42"/>
      <c r="BB18" s="42"/>
      <c r="BC18" s="42"/>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row>
    <row r="19" spans="1:92" s="143" customFormat="1" x14ac:dyDescent="0.25">
      <c r="A19" s="167"/>
      <c r="B19" s="171" t="s">
        <v>89</v>
      </c>
      <c r="C19" s="177">
        <v>1800000</v>
      </c>
      <c r="D19" s="176"/>
      <c r="E19" s="176"/>
      <c r="F19" s="167"/>
      <c r="G19" s="167"/>
      <c r="H19" s="167"/>
      <c r="I19" s="167"/>
      <c r="J19" s="167"/>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row>
    <row r="20" spans="1:92" s="143" customFormat="1" x14ac:dyDescent="0.25">
      <c r="A20" s="167"/>
      <c r="B20" s="171" t="s">
        <v>90</v>
      </c>
      <c r="C20" s="177">
        <v>999317.07</v>
      </c>
      <c r="D20" s="176"/>
      <c r="E20" s="176"/>
      <c r="F20" s="167"/>
      <c r="G20" s="167"/>
      <c r="H20" s="167"/>
      <c r="I20" s="167"/>
      <c r="J20" s="167"/>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row>
    <row r="21" spans="1:92" s="143" customFormat="1" x14ac:dyDescent="0.25">
      <c r="A21" s="167"/>
      <c r="B21" s="175" t="s">
        <v>91</v>
      </c>
      <c r="C21" s="177">
        <v>1000000</v>
      </c>
      <c r="D21" s="176"/>
      <c r="E21" s="176"/>
      <c r="F21" s="167"/>
      <c r="G21" s="167"/>
      <c r="H21" s="167"/>
      <c r="I21" s="167"/>
      <c r="J21" s="167"/>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c r="AX21" s="42"/>
      <c r="AY21" s="42"/>
      <c r="AZ21" s="42"/>
      <c r="BA21" s="42"/>
      <c r="BB21" s="42"/>
      <c r="BC21" s="4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row>
    <row r="22" spans="1:92" s="143" customFormat="1" ht="42.75" x14ac:dyDescent="0.25">
      <c r="A22" s="167"/>
      <c r="B22" s="179" t="s">
        <v>92</v>
      </c>
      <c r="C22" s="177">
        <v>500000</v>
      </c>
      <c r="D22" s="176"/>
      <c r="E22" s="176"/>
      <c r="F22" s="167"/>
      <c r="G22" s="167"/>
      <c r="H22" s="167"/>
      <c r="I22" s="167"/>
      <c r="J22" s="167"/>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c r="AU22" s="42"/>
      <c r="AV22" s="42"/>
      <c r="AW22" s="42"/>
      <c r="AX22" s="42"/>
      <c r="AY22" s="42"/>
      <c r="AZ22" s="42"/>
      <c r="BA22" s="42"/>
      <c r="BB22" s="42"/>
      <c r="BC22" s="42"/>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row>
    <row r="23" spans="1:92" s="143" customFormat="1" ht="29.25" x14ac:dyDescent="0.25">
      <c r="A23" s="167"/>
      <c r="B23" s="180" t="s">
        <v>93</v>
      </c>
      <c r="C23" s="177">
        <v>600000</v>
      </c>
      <c r="D23" s="176"/>
      <c r="E23" s="176"/>
      <c r="F23" s="167"/>
      <c r="G23" s="167"/>
      <c r="H23" s="167"/>
      <c r="I23" s="167"/>
      <c r="J23" s="167"/>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row>
    <row r="24" spans="1:92" s="143" customFormat="1" x14ac:dyDescent="0.25">
      <c r="A24" s="167"/>
      <c r="B24" s="172"/>
      <c r="C24" s="177"/>
      <c r="D24" s="176"/>
      <c r="E24" s="176"/>
      <c r="F24" s="167"/>
      <c r="G24" s="167"/>
      <c r="H24" s="167"/>
      <c r="I24" s="167"/>
      <c r="J24" s="167"/>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c r="AX24" s="42"/>
      <c r="AY24" s="42"/>
      <c r="AZ24" s="42"/>
      <c r="BA24" s="42"/>
      <c r="BB24" s="42"/>
      <c r="BC24" s="42"/>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row>
    <row r="25" spans="1:92" s="3" customFormat="1" x14ac:dyDescent="0.25">
      <c r="A25" s="15"/>
      <c r="B25" s="41" t="s">
        <v>72</v>
      </c>
      <c r="C25" s="285">
        <f>SUM(C16:C24)</f>
        <v>10000000</v>
      </c>
      <c r="D25" s="172"/>
      <c r="E25" s="172"/>
      <c r="F25" s="15"/>
      <c r="G25" s="15"/>
      <c r="H25" s="15"/>
      <c r="I25" s="15"/>
      <c r="J25" s="15"/>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row>
    <row r="26" spans="1:92" s="3" customFormat="1" x14ac:dyDescent="0.25">
      <c r="A26" s="15"/>
      <c r="B26" s="15"/>
      <c r="C26" s="181"/>
      <c r="D26" s="15"/>
      <c r="E26" s="15"/>
      <c r="F26" s="15"/>
      <c r="G26" s="15"/>
      <c r="H26" s="15"/>
      <c r="I26" s="15"/>
      <c r="J26" s="15"/>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row>
    <row r="28" spans="1:92" s="55" customFormat="1" x14ac:dyDescent="0.25">
      <c r="A28" s="53"/>
      <c r="B28" s="53"/>
      <c r="C28" s="182"/>
      <c r="D28" s="53"/>
      <c r="E28" s="53"/>
      <c r="F28" s="53"/>
      <c r="G28" s="53"/>
      <c r="H28" s="53"/>
      <c r="I28" s="53"/>
      <c r="J28" s="53"/>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c r="AR28" s="54"/>
      <c r="AS28" s="54"/>
      <c r="AT28" s="54"/>
      <c r="AU28" s="54"/>
      <c r="AV28" s="54"/>
      <c r="AW28" s="54"/>
      <c r="AX28" s="54"/>
      <c r="AY28" s="54"/>
      <c r="AZ28" s="54"/>
      <c r="BA28" s="54"/>
      <c r="BB28" s="54"/>
      <c r="BC28" s="54"/>
      <c r="BD28" s="54"/>
      <c r="BE28" s="54"/>
      <c r="BF28" s="54"/>
      <c r="BG28" s="54"/>
      <c r="BH28" s="54"/>
      <c r="BI28" s="54"/>
      <c r="BJ28" s="54"/>
      <c r="BK28" s="54"/>
      <c r="BL28" s="54"/>
      <c r="BM28" s="54"/>
      <c r="BN28" s="54"/>
      <c r="BO28" s="54"/>
      <c r="BP28" s="54"/>
      <c r="BQ28" s="54"/>
      <c r="BR28" s="54"/>
      <c r="BS28" s="54"/>
      <c r="BT28" s="54"/>
      <c r="BU28" s="54"/>
      <c r="BV28" s="54"/>
      <c r="BW28" s="54"/>
      <c r="BX28" s="54"/>
      <c r="BY28" s="54"/>
      <c r="BZ28" s="54"/>
      <c r="CA28" s="54"/>
      <c r="CB28" s="54"/>
      <c r="CC28" s="54"/>
      <c r="CD28" s="54"/>
      <c r="CE28" s="54"/>
      <c r="CF28" s="54"/>
      <c r="CG28" s="54"/>
      <c r="CH28" s="54"/>
      <c r="CI28" s="54"/>
      <c r="CJ28" s="54"/>
      <c r="CK28" s="54"/>
      <c r="CL28" s="54"/>
      <c r="CM28" s="54"/>
      <c r="CN28" s="54"/>
    </row>
    <row r="29" spans="1:92" s="55" customFormat="1" x14ac:dyDescent="0.25">
      <c r="A29" s="53"/>
      <c r="B29" s="53"/>
      <c r="C29" s="183"/>
      <c r="D29" s="53"/>
      <c r="E29" s="53"/>
      <c r="F29" s="53"/>
      <c r="G29" s="53"/>
      <c r="H29" s="53"/>
      <c r="I29" s="53"/>
      <c r="J29" s="53"/>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54"/>
      <c r="AS29" s="54"/>
      <c r="AT29" s="54"/>
      <c r="AU29" s="54"/>
      <c r="AV29" s="54"/>
      <c r="AW29" s="54"/>
      <c r="AX29" s="54"/>
      <c r="AY29" s="54"/>
      <c r="AZ29" s="54"/>
      <c r="BA29" s="54"/>
      <c r="BB29" s="54"/>
      <c r="BC29" s="54"/>
      <c r="BD29" s="54"/>
      <c r="BE29" s="54"/>
      <c r="BF29" s="54"/>
      <c r="BG29" s="54"/>
      <c r="BH29" s="54"/>
      <c r="BI29" s="54"/>
      <c r="BJ29" s="54"/>
      <c r="BK29" s="54"/>
      <c r="BL29" s="54"/>
      <c r="BM29" s="54"/>
      <c r="BN29" s="54"/>
      <c r="BO29" s="54"/>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D0A75-B317-4C01-8FBA-FCEC0AD7DC48}">
  <sheetPr>
    <tabColor theme="5" tint="0.79998168889431442"/>
  </sheetPr>
  <dimension ref="A1:BW112"/>
  <sheetViews>
    <sheetView zoomScale="120" zoomScaleNormal="120" workbookViewId="0">
      <selection activeCell="H20" sqref="H20"/>
    </sheetView>
  </sheetViews>
  <sheetFormatPr baseColWidth="10" defaultRowHeight="12.95" customHeight="1" x14ac:dyDescent="0.25"/>
  <cols>
    <col min="1" max="1" width="2.5703125" style="121" customWidth="1"/>
    <col min="2" max="3" width="8.85546875" style="121" customWidth="1"/>
    <col min="4" max="4" width="16.28515625" style="121" customWidth="1"/>
    <col min="5" max="5" width="16" style="121" customWidth="1"/>
    <col min="6" max="6" width="16.140625" style="121" customWidth="1"/>
    <col min="7" max="7" width="14.5703125" style="121" customWidth="1"/>
    <col min="8" max="8" width="20" style="121" customWidth="1"/>
    <col min="9" max="9" width="17.140625" style="121" customWidth="1"/>
    <col min="10" max="10" width="14.7109375" style="121" bestFit="1" customWidth="1"/>
    <col min="11" max="11" width="14.7109375" style="141" bestFit="1" customWidth="1"/>
    <col min="12" max="14" width="14.7109375" style="121" bestFit="1" customWidth="1"/>
    <col min="15" max="20" width="11.42578125" style="121"/>
    <col min="21" max="30" width="11.42578125" style="130"/>
    <col min="31" max="44" width="11.42578125" style="122"/>
    <col min="45" max="69" width="11.42578125" style="123"/>
    <col min="70" max="75" width="11.42578125" style="59"/>
  </cols>
  <sheetData>
    <row r="1" spans="1:75" s="59" customFormat="1" ht="12.95" customHeight="1" x14ac:dyDescent="0.25">
      <c r="A1" s="121"/>
      <c r="B1" s="121"/>
      <c r="C1" s="121"/>
      <c r="D1" s="121"/>
      <c r="E1" s="121"/>
      <c r="F1" s="121"/>
      <c r="G1" s="121"/>
      <c r="H1" s="121"/>
      <c r="I1" s="121"/>
      <c r="J1" s="121"/>
      <c r="K1" s="141"/>
      <c r="L1" s="121"/>
      <c r="M1" s="121"/>
      <c r="N1" s="121"/>
      <c r="O1" s="121"/>
      <c r="P1" s="121"/>
      <c r="Q1" s="121"/>
      <c r="R1" s="121"/>
      <c r="S1" s="121"/>
      <c r="T1" s="121"/>
      <c r="U1" s="121"/>
      <c r="V1" s="121"/>
      <c r="W1" s="121"/>
      <c r="X1" s="121"/>
      <c r="Y1" s="121"/>
      <c r="Z1" s="121"/>
      <c r="AA1" s="121"/>
      <c r="AB1" s="121"/>
      <c r="AC1" s="121"/>
      <c r="AD1" s="121"/>
      <c r="AE1" s="122"/>
      <c r="AF1" s="122"/>
      <c r="AG1" s="122"/>
      <c r="AH1" s="122"/>
      <c r="AI1" s="122"/>
      <c r="AJ1" s="122"/>
      <c r="AK1" s="122"/>
      <c r="AL1" s="122"/>
      <c r="AM1" s="122"/>
      <c r="AN1" s="122"/>
      <c r="AO1" s="122"/>
      <c r="AP1" s="122"/>
      <c r="AQ1" s="122"/>
      <c r="AR1" s="122"/>
      <c r="AS1" s="123"/>
      <c r="AT1" s="123"/>
      <c r="AU1" s="123"/>
      <c r="AV1" s="123"/>
      <c r="AW1" s="123"/>
      <c r="AX1" s="123"/>
      <c r="AY1" s="123"/>
      <c r="AZ1" s="123"/>
      <c r="BA1" s="123"/>
      <c r="BB1" s="123"/>
      <c r="BC1" s="123"/>
      <c r="BD1" s="123"/>
      <c r="BE1" s="123"/>
      <c r="BF1" s="123"/>
      <c r="BG1" s="123"/>
      <c r="BH1" s="123"/>
      <c r="BI1" s="123"/>
      <c r="BJ1" s="123"/>
      <c r="BK1" s="123"/>
      <c r="BL1" s="123"/>
      <c r="BM1" s="123"/>
      <c r="BN1" s="123"/>
      <c r="BO1" s="123"/>
      <c r="BP1" s="123"/>
      <c r="BQ1" s="123"/>
    </row>
    <row r="2" spans="1:75" s="128" customFormat="1" ht="12.95" customHeight="1" x14ac:dyDescent="0.25">
      <c r="A2" s="124"/>
      <c r="B2" s="187" t="s">
        <v>48</v>
      </c>
      <c r="C2" s="253"/>
      <c r="D2" s="124"/>
      <c r="E2" s="124"/>
      <c r="F2" s="124"/>
      <c r="G2" s="124"/>
      <c r="H2" s="124"/>
      <c r="I2" s="124"/>
      <c r="J2" s="124"/>
      <c r="K2" s="142"/>
      <c r="L2" s="124"/>
      <c r="M2" s="124"/>
      <c r="N2" s="124"/>
      <c r="O2" s="124"/>
      <c r="P2" s="124"/>
      <c r="Q2" s="124"/>
      <c r="R2" s="124"/>
      <c r="S2" s="124"/>
      <c r="T2" s="124"/>
      <c r="U2" s="124"/>
      <c r="V2" s="124"/>
      <c r="W2" s="124"/>
      <c r="X2" s="124"/>
      <c r="Y2" s="124"/>
      <c r="Z2" s="124"/>
      <c r="AA2" s="124"/>
      <c r="AB2" s="124"/>
      <c r="AC2" s="124"/>
      <c r="AD2" s="124"/>
      <c r="AE2" s="125"/>
      <c r="AF2" s="125"/>
      <c r="AG2" s="125"/>
      <c r="AH2" s="125"/>
      <c r="AI2" s="125"/>
      <c r="AJ2" s="125"/>
      <c r="AK2" s="125"/>
      <c r="AL2" s="125"/>
      <c r="AM2" s="125"/>
      <c r="AN2" s="125"/>
      <c r="AO2" s="125"/>
      <c r="AP2" s="125"/>
      <c r="AQ2" s="125"/>
      <c r="AR2" s="125"/>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7"/>
      <c r="BS2" s="127"/>
      <c r="BT2" s="127"/>
      <c r="BU2" s="127"/>
      <c r="BV2" s="127"/>
      <c r="BW2" s="127"/>
    </row>
    <row r="3" spans="1:75" s="129" customFormat="1" ht="12.95" customHeight="1" x14ac:dyDescent="0.25">
      <c r="A3" s="121"/>
      <c r="B3" s="272" t="s">
        <v>61</v>
      </c>
      <c r="C3" s="274"/>
      <c r="D3" s="275"/>
      <c r="E3" s="255"/>
      <c r="F3" s="256"/>
      <c r="G3" s="255"/>
      <c r="H3" s="255"/>
      <c r="I3" s="257"/>
      <c r="J3" s="258"/>
      <c r="K3" s="141"/>
      <c r="L3" s="121"/>
      <c r="M3" s="121"/>
      <c r="N3" s="121"/>
      <c r="O3" s="121"/>
      <c r="P3" s="121"/>
      <c r="Q3" s="121"/>
      <c r="R3" s="121"/>
      <c r="S3" s="121"/>
      <c r="T3" s="121"/>
      <c r="U3" s="121"/>
      <c r="V3" s="121"/>
      <c r="W3" s="121"/>
      <c r="X3" s="121"/>
      <c r="Y3" s="121"/>
      <c r="Z3" s="121"/>
      <c r="AA3" s="121"/>
      <c r="AB3" s="121"/>
      <c r="AC3" s="121"/>
      <c r="AD3" s="121"/>
      <c r="AE3" s="122"/>
      <c r="AF3" s="122"/>
      <c r="AG3" s="122"/>
      <c r="AH3" s="122"/>
      <c r="AI3" s="122"/>
      <c r="AJ3" s="122"/>
      <c r="AK3" s="122"/>
      <c r="AL3" s="122"/>
      <c r="AM3" s="122"/>
      <c r="AN3" s="122"/>
      <c r="AO3" s="122"/>
      <c r="AP3" s="122"/>
      <c r="AQ3" s="122"/>
      <c r="AR3" s="122"/>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59"/>
      <c r="BS3" s="59"/>
      <c r="BT3" s="59"/>
      <c r="BU3" s="59"/>
      <c r="BV3" s="59"/>
      <c r="BW3" s="59"/>
    </row>
    <row r="4" spans="1:75" s="129" customFormat="1" ht="12.95" customHeight="1" x14ac:dyDescent="0.25">
      <c r="A4" s="121"/>
      <c r="B4" s="187" t="s">
        <v>50</v>
      </c>
      <c r="C4" s="185"/>
      <c r="D4" s="254"/>
      <c r="E4" s="255"/>
      <c r="F4" s="256"/>
      <c r="G4" s="255"/>
      <c r="H4" s="255"/>
      <c r="I4" s="257"/>
      <c r="J4" s="258"/>
      <c r="K4" s="141"/>
      <c r="L4" s="121"/>
      <c r="M4" s="121"/>
      <c r="N4" s="121"/>
      <c r="O4" s="121"/>
      <c r="P4" s="121"/>
      <c r="Q4" s="121"/>
      <c r="R4" s="121"/>
      <c r="S4" s="121"/>
      <c r="T4" s="121"/>
      <c r="U4" s="121"/>
      <c r="V4" s="121"/>
      <c r="W4" s="121"/>
      <c r="X4" s="121"/>
      <c r="Y4" s="121"/>
      <c r="Z4" s="121"/>
      <c r="AA4" s="121"/>
      <c r="AB4" s="121"/>
      <c r="AC4" s="121"/>
      <c r="AD4" s="121"/>
      <c r="AE4" s="122"/>
      <c r="AF4" s="122"/>
      <c r="AG4" s="122"/>
      <c r="AH4" s="122"/>
      <c r="AI4" s="122"/>
      <c r="AJ4" s="122"/>
      <c r="AK4" s="122"/>
      <c r="AL4" s="122"/>
      <c r="AM4" s="122"/>
      <c r="AN4" s="122"/>
      <c r="AO4" s="122"/>
      <c r="AP4" s="122"/>
      <c r="AQ4" s="122"/>
      <c r="AR4" s="122"/>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59"/>
      <c r="BS4" s="59"/>
      <c r="BT4" s="59"/>
      <c r="BU4" s="59"/>
      <c r="BV4" s="59"/>
      <c r="BW4" s="59"/>
    </row>
    <row r="5" spans="1:75" s="129" customFormat="1" ht="12.95" customHeight="1" x14ac:dyDescent="0.25">
      <c r="A5" s="121"/>
      <c r="B5" s="259"/>
      <c r="C5" s="259"/>
      <c r="D5" s="259"/>
      <c r="E5" s="121"/>
      <c r="F5" s="260"/>
      <c r="G5" s="121"/>
      <c r="H5" s="121"/>
      <c r="I5" s="121"/>
      <c r="J5" s="121"/>
      <c r="K5" s="141"/>
      <c r="L5" s="121"/>
      <c r="M5" s="121"/>
      <c r="N5" s="121"/>
      <c r="O5" s="121"/>
      <c r="P5" s="121"/>
      <c r="Q5" s="121"/>
      <c r="R5" s="121"/>
      <c r="S5" s="121"/>
      <c r="T5" s="121"/>
      <c r="U5" s="121"/>
      <c r="V5" s="121"/>
      <c r="W5" s="121"/>
      <c r="X5" s="121"/>
      <c r="Y5" s="121"/>
      <c r="Z5" s="121"/>
      <c r="AA5" s="121"/>
      <c r="AB5" s="121"/>
      <c r="AC5" s="121"/>
      <c r="AD5" s="121"/>
      <c r="AE5" s="122"/>
      <c r="AF5" s="122"/>
      <c r="AG5" s="122"/>
      <c r="AH5" s="122"/>
      <c r="AI5" s="122"/>
      <c r="AJ5" s="122"/>
      <c r="AK5" s="122"/>
      <c r="AL5" s="122"/>
      <c r="AM5" s="122"/>
      <c r="AN5" s="122"/>
      <c r="AO5" s="122"/>
      <c r="AP5" s="122"/>
      <c r="AQ5" s="122"/>
      <c r="AR5" s="122"/>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123"/>
      <c r="BQ5" s="123"/>
      <c r="BR5" s="59"/>
      <c r="BS5" s="59"/>
      <c r="BT5" s="59"/>
      <c r="BU5" s="59"/>
      <c r="BV5" s="59"/>
      <c r="BW5" s="59"/>
    </row>
    <row r="6" spans="1:75" s="129" customFormat="1" ht="12.95" customHeight="1" x14ac:dyDescent="0.25">
      <c r="A6" s="121"/>
      <c r="B6" s="259"/>
      <c r="C6" s="259"/>
      <c r="D6" s="259"/>
      <c r="E6" s="121"/>
      <c r="F6" s="260"/>
      <c r="G6" s="121"/>
      <c r="H6" s="121"/>
      <c r="I6" s="121"/>
      <c r="J6" s="121"/>
      <c r="K6" s="141"/>
      <c r="L6" s="121"/>
      <c r="M6" s="121"/>
      <c r="N6" s="121"/>
      <c r="O6" s="121"/>
      <c r="P6" s="121"/>
      <c r="Q6" s="121"/>
      <c r="R6" s="121"/>
      <c r="S6" s="121"/>
      <c r="T6" s="121"/>
      <c r="U6" s="121"/>
      <c r="V6" s="121"/>
      <c r="W6" s="121"/>
      <c r="X6" s="121"/>
      <c r="Y6" s="121"/>
      <c r="Z6" s="121"/>
      <c r="AA6" s="121"/>
      <c r="AB6" s="121"/>
      <c r="AC6" s="121"/>
      <c r="AD6" s="121"/>
      <c r="AE6" s="122"/>
      <c r="AF6" s="122"/>
      <c r="AG6" s="122"/>
      <c r="AH6" s="122"/>
      <c r="AI6" s="122"/>
      <c r="AJ6" s="122"/>
      <c r="AK6" s="122"/>
      <c r="AL6" s="122"/>
      <c r="AM6" s="122"/>
      <c r="AN6" s="122"/>
      <c r="AO6" s="122"/>
      <c r="AP6" s="122"/>
      <c r="AQ6" s="122"/>
      <c r="AR6" s="122"/>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59"/>
      <c r="BS6" s="59"/>
      <c r="BT6" s="59"/>
      <c r="BU6" s="59"/>
      <c r="BV6" s="59"/>
      <c r="BW6" s="59"/>
    </row>
    <row r="7" spans="1:75" s="129" customFormat="1" ht="12.95" customHeight="1" x14ac:dyDescent="0.25">
      <c r="A7" s="121"/>
      <c r="B7" s="121"/>
      <c r="C7" s="121"/>
      <c r="D7" s="261"/>
      <c r="E7" s="121"/>
      <c r="F7" s="262">
        <v>0.12</v>
      </c>
      <c r="G7" s="121"/>
      <c r="H7" s="121"/>
      <c r="I7" s="121"/>
      <c r="J7" s="121"/>
      <c r="K7" s="141"/>
      <c r="L7" s="121"/>
      <c r="M7" s="121"/>
      <c r="N7" s="121"/>
      <c r="O7" s="121"/>
      <c r="P7" s="121"/>
      <c r="Q7" s="121"/>
      <c r="R7" s="121"/>
      <c r="S7" s="121"/>
      <c r="T7" s="121"/>
      <c r="U7" s="121"/>
      <c r="V7" s="121"/>
      <c r="W7" s="121"/>
      <c r="X7" s="121"/>
      <c r="Y7" s="121"/>
      <c r="Z7" s="121"/>
      <c r="AA7" s="121"/>
      <c r="AB7" s="121"/>
      <c r="AC7" s="121"/>
      <c r="AD7" s="121"/>
      <c r="AE7" s="122"/>
      <c r="AF7" s="122"/>
      <c r="AG7" s="122"/>
      <c r="AH7" s="122"/>
      <c r="AI7" s="122"/>
      <c r="AJ7" s="122"/>
      <c r="AK7" s="122"/>
      <c r="AL7" s="122"/>
      <c r="AM7" s="122"/>
      <c r="AN7" s="122"/>
      <c r="AO7" s="122"/>
      <c r="AP7" s="122"/>
      <c r="AQ7" s="122"/>
      <c r="AR7" s="122"/>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123"/>
      <c r="BQ7" s="123"/>
      <c r="BR7" s="59"/>
      <c r="BS7" s="59"/>
      <c r="BT7" s="59"/>
      <c r="BU7" s="59"/>
      <c r="BV7" s="59"/>
      <c r="BW7" s="59"/>
    </row>
    <row r="8" spans="1:75" s="129" customFormat="1" ht="12.95" customHeight="1" x14ac:dyDescent="0.25">
      <c r="A8" s="121"/>
      <c r="B8" s="239" t="s">
        <v>130</v>
      </c>
      <c r="C8" s="239" t="s">
        <v>19</v>
      </c>
      <c r="D8" s="248" t="s">
        <v>134</v>
      </c>
      <c r="E8" s="248" t="s">
        <v>135</v>
      </c>
      <c r="F8" s="263" t="s">
        <v>40</v>
      </c>
      <c r="G8" s="263" t="s">
        <v>41</v>
      </c>
      <c r="H8" s="121"/>
      <c r="I8" s="121"/>
      <c r="J8" s="121"/>
      <c r="K8" s="141"/>
      <c r="L8" s="121"/>
      <c r="M8" s="121"/>
      <c r="N8" s="121"/>
      <c r="O8" s="121"/>
      <c r="P8" s="121"/>
      <c r="Q8" s="121"/>
      <c r="R8" s="121"/>
      <c r="S8" s="121"/>
      <c r="T8" s="121"/>
      <c r="U8" s="121"/>
      <c r="V8" s="121"/>
      <c r="W8" s="121"/>
      <c r="X8" s="121"/>
      <c r="Y8" s="121"/>
      <c r="Z8" s="121"/>
      <c r="AA8" s="121"/>
      <c r="AB8" s="121"/>
      <c r="AC8" s="121"/>
      <c r="AD8" s="121"/>
      <c r="AE8" s="122"/>
      <c r="AF8" s="122"/>
      <c r="AG8" s="122"/>
      <c r="AH8" s="122"/>
      <c r="AI8" s="122"/>
      <c r="AJ8" s="122"/>
      <c r="AK8" s="122"/>
      <c r="AL8" s="122"/>
      <c r="AM8" s="122"/>
      <c r="AN8" s="122"/>
      <c r="AO8" s="122"/>
      <c r="AP8" s="122"/>
      <c r="AQ8" s="122"/>
      <c r="AR8" s="122"/>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59"/>
      <c r="BS8" s="59"/>
      <c r="BT8" s="59"/>
      <c r="BU8" s="59"/>
      <c r="BV8" s="59"/>
      <c r="BW8" s="59"/>
    </row>
    <row r="9" spans="1:75" s="129" customFormat="1" ht="12.95" customHeight="1" x14ac:dyDescent="0.25">
      <c r="A9" s="121"/>
      <c r="B9" s="241">
        <v>0</v>
      </c>
      <c r="C9" s="241">
        <v>2014</v>
      </c>
      <c r="D9" s="264">
        <f>SUM(Ej.7!D8:E8)</f>
        <v>0</v>
      </c>
      <c r="E9" s="264">
        <f>SUM(Ej.7!F8:G8)</f>
        <v>9006000</v>
      </c>
      <c r="F9" s="265">
        <f>D9/(1+$F$7)^B9</f>
        <v>0</v>
      </c>
      <c r="G9" s="265">
        <f>E9/(1+$F$7)^B9</f>
        <v>9006000</v>
      </c>
      <c r="H9" s="121"/>
      <c r="I9" s="121"/>
      <c r="J9" s="121"/>
      <c r="K9" s="141"/>
      <c r="L9" s="121"/>
      <c r="M9" s="121"/>
      <c r="N9" s="121"/>
      <c r="O9" s="121"/>
      <c r="P9" s="121"/>
      <c r="Q9" s="121"/>
      <c r="R9" s="121"/>
      <c r="S9" s="121"/>
      <c r="T9" s="121"/>
      <c r="U9" s="121"/>
      <c r="V9" s="121"/>
      <c r="W9" s="121"/>
      <c r="X9" s="121"/>
      <c r="Y9" s="121"/>
      <c r="Z9" s="121"/>
      <c r="AA9" s="121"/>
      <c r="AB9" s="121"/>
      <c r="AC9" s="121"/>
      <c r="AD9" s="121"/>
      <c r="AE9" s="122"/>
      <c r="AF9" s="122"/>
      <c r="AG9" s="122"/>
      <c r="AH9" s="122"/>
      <c r="AI9" s="122"/>
      <c r="AJ9" s="122"/>
      <c r="AK9" s="122"/>
      <c r="AL9" s="122"/>
      <c r="AM9" s="122"/>
      <c r="AN9" s="122"/>
      <c r="AO9" s="122"/>
      <c r="AP9" s="122"/>
      <c r="AQ9" s="122"/>
      <c r="AR9" s="122"/>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59"/>
      <c r="BS9" s="59"/>
      <c r="BT9" s="59"/>
      <c r="BU9" s="59"/>
      <c r="BV9" s="59"/>
      <c r="BW9" s="59"/>
    </row>
    <row r="10" spans="1:75" s="129" customFormat="1" ht="12.95" customHeight="1" x14ac:dyDescent="0.25">
      <c r="A10" s="121"/>
      <c r="B10" s="241">
        <f>B9+1</f>
        <v>1</v>
      </c>
      <c r="C10" s="241">
        <f>C9+1</f>
        <v>2015</v>
      </c>
      <c r="D10" s="264">
        <f>SUM(Ej.7!D9:E9)</f>
        <v>1319112.6099999999</v>
      </c>
      <c r="E10" s="264">
        <f>SUM(Ej.7!F9:G9)</f>
        <v>1002000</v>
      </c>
      <c r="F10" s="265">
        <f t="shared" ref="F10:F28" si="0">D10/(1+$F$7)^B10</f>
        <v>1177779.1160714284</v>
      </c>
      <c r="G10" s="265">
        <f t="shared" ref="G10" si="1">E10/(1+$F$7)^B10</f>
        <v>894642.85714285704</v>
      </c>
      <c r="H10" s="121"/>
      <c r="I10" s="121"/>
      <c r="J10" s="121"/>
      <c r="K10" s="141"/>
      <c r="L10" s="121"/>
      <c r="M10" s="121"/>
      <c r="N10" s="121"/>
      <c r="O10" s="121"/>
      <c r="P10" s="121"/>
      <c r="Q10" s="121"/>
      <c r="R10" s="121"/>
      <c r="S10" s="121"/>
      <c r="T10" s="121"/>
      <c r="U10" s="121"/>
      <c r="V10" s="121"/>
      <c r="W10" s="121"/>
      <c r="X10" s="121"/>
      <c r="Y10" s="121"/>
      <c r="Z10" s="121"/>
      <c r="AA10" s="121"/>
      <c r="AB10" s="121"/>
      <c r="AC10" s="121"/>
      <c r="AD10" s="121"/>
      <c r="AE10" s="122"/>
      <c r="AF10" s="122"/>
      <c r="AG10" s="122"/>
      <c r="AH10" s="122"/>
      <c r="AI10" s="122"/>
      <c r="AJ10" s="122"/>
      <c r="AK10" s="122"/>
      <c r="AL10" s="122"/>
      <c r="AM10" s="122"/>
      <c r="AN10" s="122"/>
      <c r="AO10" s="122"/>
      <c r="AP10" s="122"/>
      <c r="AQ10" s="122"/>
      <c r="AR10" s="122"/>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59"/>
      <c r="BS10" s="59"/>
      <c r="BT10" s="59"/>
      <c r="BU10" s="59"/>
      <c r="BV10" s="59"/>
      <c r="BW10" s="59"/>
    </row>
    <row r="11" spans="1:75" s="129" customFormat="1" ht="12.95" customHeight="1" x14ac:dyDescent="0.25">
      <c r="A11" s="121"/>
      <c r="B11" s="241">
        <f t="shared" ref="B11:C26" si="2">B10+1</f>
        <v>2</v>
      </c>
      <c r="C11" s="241">
        <f t="shared" si="2"/>
        <v>2016</v>
      </c>
      <c r="D11" s="264">
        <f>SUM(Ej.7!D10:E10)</f>
        <v>1365436.8599999999</v>
      </c>
      <c r="E11" s="264"/>
      <c r="F11" s="265">
        <f t="shared" si="0"/>
        <v>1088517.9049744895</v>
      </c>
      <c r="G11" s="265"/>
      <c r="H11" s="260"/>
      <c r="I11" s="121"/>
      <c r="J11" s="121"/>
      <c r="K11" s="141"/>
      <c r="L11" s="121"/>
      <c r="M11" s="121"/>
      <c r="N11" s="121"/>
      <c r="O11" s="121"/>
      <c r="P11" s="121"/>
      <c r="Q11" s="121"/>
      <c r="R11" s="121"/>
      <c r="S11" s="121"/>
      <c r="T11" s="121"/>
      <c r="U11" s="121"/>
      <c r="V11" s="121"/>
      <c r="W11" s="121"/>
      <c r="X11" s="121"/>
      <c r="Y11" s="121"/>
      <c r="Z11" s="121"/>
      <c r="AA11" s="121"/>
      <c r="AB11" s="121"/>
      <c r="AC11" s="121"/>
      <c r="AD11" s="121"/>
      <c r="AE11" s="122"/>
      <c r="AF11" s="122"/>
      <c r="AG11" s="122"/>
      <c r="AH11" s="122"/>
      <c r="AI11" s="122"/>
      <c r="AJ11" s="122"/>
      <c r="AK11" s="122"/>
      <c r="AL11" s="122"/>
      <c r="AM11" s="122"/>
      <c r="AN11" s="122"/>
      <c r="AO11" s="122"/>
      <c r="AP11" s="122"/>
      <c r="AQ11" s="122"/>
      <c r="AR11" s="122"/>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123"/>
      <c r="BQ11" s="123"/>
      <c r="BR11" s="59"/>
      <c r="BS11" s="59"/>
      <c r="BT11" s="59"/>
      <c r="BU11" s="59"/>
      <c r="BV11" s="59"/>
      <c r="BW11" s="59"/>
    </row>
    <row r="12" spans="1:75" s="129" customFormat="1" ht="12.95" customHeight="1" x14ac:dyDescent="0.25">
      <c r="A12" s="121"/>
      <c r="B12" s="241">
        <f t="shared" si="2"/>
        <v>3</v>
      </c>
      <c r="C12" s="241">
        <f t="shared" si="2"/>
        <v>2017</v>
      </c>
      <c r="D12" s="264">
        <f>SUM(Ej.7!D11:E11)</f>
        <v>1413343.2799999998</v>
      </c>
      <c r="E12" s="264"/>
      <c r="F12" s="265">
        <f t="shared" si="0"/>
        <v>1005989.8300838188</v>
      </c>
      <c r="G12" s="265"/>
      <c r="H12" s="121"/>
      <c r="I12" s="121"/>
      <c r="J12" s="121"/>
      <c r="K12" s="141"/>
      <c r="L12" s="121"/>
      <c r="M12" s="121"/>
      <c r="N12" s="121"/>
      <c r="O12" s="121"/>
      <c r="P12" s="121"/>
      <c r="Q12" s="121"/>
      <c r="R12" s="121"/>
      <c r="S12" s="121"/>
      <c r="T12" s="121"/>
      <c r="U12" s="121"/>
      <c r="V12" s="121"/>
      <c r="W12" s="121"/>
      <c r="X12" s="121"/>
      <c r="Y12" s="121"/>
      <c r="Z12" s="121"/>
      <c r="AA12" s="121"/>
      <c r="AB12" s="121"/>
      <c r="AC12" s="121"/>
      <c r="AD12" s="121"/>
      <c r="AE12" s="122"/>
      <c r="AF12" s="122"/>
      <c r="AG12" s="122"/>
      <c r="AH12" s="122"/>
      <c r="AI12" s="122"/>
      <c r="AJ12" s="122"/>
      <c r="AK12" s="122"/>
      <c r="AL12" s="122"/>
      <c r="AM12" s="122"/>
      <c r="AN12" s="122"/>
      <c r="AO12" s="122"/>
      <c r="AP12" s="122"/>
      <c r="AQ12" s="122"/>
      <c r="AR12" s="122"/>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59"/>
      <c r="BS12" s="59"/>
      <c r="BT12" s="59"/>
      <c r="BU12" s="59"/>
      <c r="BV12" s="59"/>
      <c r="BW12" s="59"/>
    </row>
    <row r="13" spans="1:75" s="129" customFormat="1" ht="12.95" customHeight="1" x14ac:dyDescent="0.25">
      <c r="A13" s="121"/>
      <c r="B13" s="241">
        <f t="shared" si="2"/>
        <v>4</v>
      </c>
      <c r="C13" s="241">
        <f t="shared" si="2"/>
        <v>2018</v>
      </c>
      <c r="D13" s="264">
        <f>SUM(Ej.7!D12:E12)</f>
        <v>1463688.28</v>
      </c>
      <c r="E13" s="264"/>
      <c r="F13" s="265">
        <f t="shared" si="0"/>
        <v>930200.36308927252</v>
      </c>
      <c r="G13" s="265"/>
      <c r="H13" s="121"/>
      <c r="I13" s="121"/>
      <c r="J13" s="121"/>
      <c r="K13" s="141"/>
      <c r="L13" s="121"/>
      <c r="M13" s="121"/>
      <c r="N13" s="121"/>
      <c r="O13" s="121"/>
      <c r="P13" s="121"/>
      <c r="Q13" s="121"/>
      <c r="R13" s="121"/>
      <c r="S13" s="121"/>
      <c r="T13" s="121"/>
      <c r="U13" s="121"/>
      <c r="V13" s="121"/>
      <c r="W13" s="121"/>
      <c r="X13" s="121"/>
      <c r="Y13" s="121"/>
      <c r="Z13" s="121"/>
      <c r="AA13" s="121"/>
      <c r="AB13" s="121"/>
      <c r="AC13" s="121"/>
      <c r="AD13" s="121"/>
      <c r="AE13" s="122"/>
      <c r="AF13" s="122"/>
      <c r="AG13" s="122"/>
      <c r="AH13" s="122"/>
      <c r="AI13" s="122"/>
      <c r="AJ13" s="122"/>
      <c r="AK13" s="122"/>
      <c r="AL13" s="122"/>
      <c r="AM13" s="122"/>
      <c r="AN13" s="122"/>
      <c r="AO13" s="122"/>
      <c r="AP13" s="122"/>
      <c r="AQ13" s="122"/>
      <c r="AR13" s="122"/>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123"/>
      <c r="BQ13" s="123"/>
      <c r="BR13" s="59"/>
      <c r="BS13" s="59"/>
      <c r="BT13" s="59"/>
      <c r="BU13" s="59"/>
      <c r="BV13" s="59"/>
      <c r="BW13" s="59"/>
    </row>
    <row r="14" spans="1:75" s="129" customFormat="1" ht="12.95" customHeight="1" x14ac:dyDescent="0.25">
      <c r="A14" s="121"/>
      <c r="B14" s="241">
        <f t="shared" si="2"/>
        <v>5</v>
      </c>
      <c r="C14" s="241">
        <f t="shared" si="2"/>
        <v>2019</v>
      </c>
      <c r="D14" s="264">
        <f>SUM(Ej.7!D13:E13)</f>
        <v>1516573.2799999998</v>
      </c>
      <c r="E14" s="264"/>
      <c r="F14" s="265">
        <f t="shared" si="0"/>
        <v>860544.40773724264</v>
      </c>
      <c r="G14" s="265"/>
      <c r="H14" s="121"/>
      <c r="I14" s="121"/>
      <c r="J14" s="121"/>
      <c r="K14" s="141"/>
      <c r="L14" s="121"/>
      <c r="M14" s="121"/>
      <c r="N14" s="121"/>
      <c r="O14" s="121"/>
      <c r="P14" s="121"/>
      <c r="Q14" s="121"/>
      <c r="R14" s="121"/>
      <c r="S14" s="121"/>
      <c r="T14" s="121"/>
      <c r="U14" s="121"/>
      <c r="V14" s="121"/>
      <c r="W14" s="121"/>
      <c r="X14" s="121"/>
      <c r="Y14" s="121"/>
      <c r="Z14" s="121"/>
      <c r="AA14" s="121"/>
      <c r="AB14" s="121"/>
      <c r="AC14" s="121"/>
      <c r="AD14" s="121"/>
      <c r="AE14" s="122"/>
      <c r="AF14" s="122"/>
      <c r="AG14" s="122"/>
      <c r="AH14" s="122"/>
      <c r="AI14" s="122"/>
      <c r="AJ14" s="122"/>
      <c r="AK14" s="122"/>
      <c r="AL14" s="122"/>
      <c r="AM14" s="122"/>
      <c r="AN14" s="122"/>
      <c r="AO14" s="122"/>
      <c r="AP14" s="122"/>
      <c r="AQ14" s="122"/>
      <c r="AR14" s="122"/>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123"/>
      <c r="BQ14" s="123"/>
      <c r="BR14" s="59"/>
      <c r="BS14" s="59"/>
      <c r="BT14" s="59"/>
      <c r="BU14" s="59"/>
      <c r="BV14" s="59"/>
      <c r="BW14" s="59"/>
    </row>
    <row r="15" spans="1:75" s="129" customFormat="1" ht="12.95" customHeight="1" x14ac:dyDescent="0.25">
      <c r="A15" s="121"/>
      <c r="B15" s="241">
        <f t="shared" si="2"/>
        <v>6</v>
      </c>
      <c r="C15" s="241">
        <f t="shared" si="2"/>
        <v>2020</v>
      </c>
      <c r="D15" s="264">
        <f>SUM(Ej.7!D14:E14)</f>
        <v>1571992.97</v>
      </c>
      <c r="E15" s="264"/>
      <c r="F15" s="265">
        <f t="shared" si="0"/>
        <v>796420.5608739662</v>
      </c>
      <c r="G15" s="265"/>
      <c r="H15" s="121"/>
      <c r="I15" s="157"/>
      <c r="J15" s="121"/>
      <c r="K15" s="141"/>
      <c r="L15" s="121"/>
      <c r="M15" s="121"/>
      <c r="N15" s="121"/>
      <c r="O15" s="121"/>
      <c r="P15" s="121"/>
      <c r="Q15" s="121"/>
      <c r="R15" s="121"/>
      <c r="S15" s="121"/>
      <c r="T15" s="121"/>
      <c r="U15" s="121"/>
      <c r="V15" s="121"/>
      <c r="W15" s="121"/>
      <c r="X15" s="121"/>
      <c r="Y15" s="121"/>
      <c r="Z15" s="121"/>
      <c r="AA15" s="121"/>
      <c r="AB15" s="121"/>
      <c r="AC15" s="121"/>
      <c r="AD15" s="121"/>
      <c r="AE15" s="122"/>
      <c r="AF15" s="122"/>
      <c r="AG15" s="122"/>
      <c r="AH15" s="122"/>
      <c r="AI15" s="122"/>
      <c r="AJ15" s="122"/>
      <c r="AK15" s="122"/>
      <c r="AL15" s="122"/>
      <c r="AM15" s="122"/>
      <c r="AN15" s="122"/>
      <c r="AO15" s="122"/>
      <c r="AP15" s="122"/>
      <c r="AQ15" s="122"/>
      <c r="AR15" s="122"/>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123"/>
      <c r="BQ15" s="123"/>
      <c r="BR15" s="59"/>
      <c r="BS15" s="59"/>
      <c r="BT15" s="59"/>
      <c r="BU15" s="59"/>
      <c r="BV15" s="59"/>
      <c r="BW15" s="59"/>
    </row>
    <row r="16" spans="1:75" s="129" customFormat="1" ht="12.95" customHeight="1" x14ac:dyDescent="0.25">
      <c r="A16" s="121"/>
      <c r="B16" s="241">
        <f t="shared" si="2"/>
        <v>7</v>
      </c>
      <c r="C16" s="241">
        <f t="shared" si="2"/>
        <v>2021</v>
      </c>
      <c r="D16" s="264">
        <f>SUM(Ej.7!D15:E15)</f>
        <v>1627323.24</v>
      </c>
      <c r="E16" s="264"/>
      <c r="F16" s="265">
        <f t="shared" si="0"/>
        <v>736118.39071349113</v>
      </c>
      <c r="G16" s="265"/>
      <c r="H16" s="121"/>
      <c r="I16" s="121"/>
      <c r="J16" s="121"/>
      <c r="K16" s="141"/>
      <c r="L16" s="121"/>
      <c r="M16" s="121"/>
      <c r="N16" s="121"/>
      <c r="O16" s="121"/>
      <c r="P16" s="121"/>
      <c r="Q16" s="121"/>
      <c r="R16" s="121"/>
      <c r="S16" s="121"/>
      <c r="T16" s="121"/>
      <c r="U16" s="121"/>
      <c r="V16" s="121"/>
      <c r="W16" s="121"/>
      <c r="X16" s="121"/>
      <c r="Y16" s="121"/>
      <c r="Z16" s="121"/>
      <c r="AA16" s="121"/>
      <c r="AB16" s="121"/>
      <c r="AC16" s="121"/>
      <c r="AD16" s="121"/>
      <c r="AE16" s="122"/>
      <c r="AF16" s="122"/>
      <c r="AG16" s="122"/>
      <c r="AH16" s="122"/>
      <c r="AI16" s="122"/>
      <c r="AJ16" s="122"/>
      <c r="AK16" s="122"/>
      <c r="AL16" s="122"/>
      <c r="AM16" s="122"/>
      <c r="AN16" s="122"/>
      <c r="AO16" s="122"/>
      <c r="AP16" s="122"/>
      <c r="AQ16" s="122"/>
      <c r="AR16" s="122"/>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123"/>
      <c r="BQ16" s="123"/>
      <c r="BR16" s="59"/>
      <c r="BS16" s="59"/>
      <c r="BT16" s="59"/>
      <c r="BU16" s="59"/>
      <c r="BV16" s="59"/>
      <c r="BW16" s="59"/>
    </row>
    <row r="17" spans="1:75" s="129" customFormat="1" ht="12.95" customHeight="1" x14ac:dyDescent="0.25">
      <c r="A17" s="121"/>
      <c r="B17" s="241">
        <f t="shared" si="2"/>
        <v>8</v>
      </c>
      <c r="C17" s="241">
        <f t="shared" si="2"/>
        <v>2022</v>
      </c>
      <c r="D17" s="264">
        <f>SUM(Ej.7!D16:E16)</f>
        <v>1684667.05</v>
      </c>
      <c r="E17" s="264"/>
      <c r="F17" s="265">
        <f t="shared" si="0"/>
        <v>680408.76622448128</v>
      </c>
      <c r="G17" s="265"/>
      <c r="H17" s="121"/>
      <c r="I17" s="121"/>
      <c r="J17" s="121"/>
      <c r="K17" s="141"/>
      <c r="L17" s="121"/>
      <c r="M17" s="121"/>
      <c r="N17" s="121"/>
      <c r="O17" s="121"/>
      <c r="P17" s="121"/>
      <c r="Q17" s="121"/>
      <c r="R17" s="121"/>
      <c r="S17" s="121"/>
      <c r="T17" s="121"/>
      <c r="U17" s="121"/>
      <c r="V17" s="121"/>
      <c r="W17" s="121"/>
      <c r="X17" s="121"/>
      <c r="Y17" s="121"/>
      <c r="Z17" s="121"/>
      <c r="AA17" s="121"/>
      <c r="AB17" s="121"/>
      <c r="AC17" s="121"/>
      <c r="AD17" s="121"/>
      <c r="AE17" s="122"/>
      <c r="AF17" s="122"/>
      <c r="AG17" s="122"/>
      <c r="AH17" s="122"/>
      <c r="AI17" s="122"/>
      <c r="AJ17" s="122"/>
      <c r="AK17" s="122"/>
      <c r="AL17" s="122"/>
      <c r="AM17" s="122"/>
      <c r="AN17" s="122"/>
      <c r="AO17" s="122"/>
      <c r="AP17" s="122"/>
      <c r="AQ17" s="122"/>
      <c r="AR17" s="122"/>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59"/>
      <c r="BS17" s="59"/>
      <c r="BT17" s="59"/>
      <c r="BU17" s="59"/>
      <c r="BV17" s="59"/>
      <c r="BW17" s="59"/>
    </row>
    <row r="18" spans="1:75" s="129" customFormat="1" ht="12.95" customHeight="1" x14ac:dyDescent="0.25">
      <c r="A18" s="121"/>
      <c r="B18" s="241">
        <f t="shared" si="2"/>
        <v>9</v>
      </c>
      <c r="C18" s="241">
        <f t="shared" si="2"/>
        <v>2023</v>
      </c>
      <c r="D18" s="264">
        <f>SUM(Ej.7!D17:E17)</f>
        <v>1745032.81</v>
      </c>
      <c r="E18" s="264"/>
      <c r="F18" s="265">
        <f t="shared" si="0"/>
        <v>629276.32520777604</v>
      </c>
      <c r="G18" s="265"/>
      <c r="H18" s="121"/>
      <c r="I18" s="157"/>
      <c r="J18" s="121"/>
      <c r="K18" s="141"/>
      <c r="L18" s="121"/>
      <c r="M18" s="121"/>
      <c r="N18" s="121"/>
      <c r="O18" s="121"/>
      <c r="P18" s="121"/>
      <c r="Q18" s="121"/>
      <c r="R18" s="121"/>
      <c r="S18" s="121"/>
      <c r="T18" s="121"/>
      <c r="U18" s="121"/>
      <c r="V18" s="121"/>
      <c r="W18" s="121"/>
      <c r="X18" s="121"/>
      <c r="Y18" s="121"/>
      <c r="Z18" s="121"/>
      <c r="AA18" s="121"/>
      <c r="AB18" s="121"/>
      <c r="AC18" s="121"/>
      <c r="AD18" s="121"/>
      <c r="AE18" s="122"/>
      <c r="AF18" s="122"/>
      <c r="AG18" s="122"/>
      <c r="AH18" s="122"/>
      <c r="AI18" s="122"/>
      <c r="AJ18" s="122"/>
      <c r="AK18" s="122"/>
      <c r="AL18" s="122"/>
      <c r="AM18" s="122"/>
      <c r="AN18" s="122"/>
      <c r="AO18" s="122"/>
      <c r="AP18" s="122"/>
      <c r="AQ18" s="122"/>
      <c r="AR18" s="122"/>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123"/>
      <c r="BQ18" s="123"/>
      <c r="BR18" s="59"/>
      <c r="BS18" s="59"/>
      <c r="BT18" s="59"/>
      <c r="BU18" s="59"/>
      <c r="BV18" s="59"/>
      <c r="BW18" s="59"/>
    </row>
    <row r="19" spans="1:75" s="129" customFormat="1" ht="12.95" customHeight="1" x14ac:dyDescent="0.25">
      <c r="A19" s="121"/>
      <c r="B19" s="241">
        <f t="shared" si="2"/>
        <v>10</v>
      </c>
      <c r="C19" s="241">
        <f t="shared" si="2"/>
        <v>2024</v>
      </c>
      <c r="D19" s="264">
        <f>SUM(Ej.7!D18:E18)</f>
        <v>1808562.8199999998</v>
      </c>
      <c r="E19" s="264"/>
      <c r="F19" s="265">
        <f t="shared" si="0"/>
        <v>582308.82473299629</v>
      </c>
      <c r="G19" s="265"/>
      <c r="H19" s="121"/>
      <c r="I19" s="121"/>
      <c r="J19" s="121"/>
      <c r="K19" s="141"/>
      <c r="L19" s="121"/>
      <c r="M19" s="121"/>
      <c r="N19" s="121"/>
      <c r="O19" s="121"/>
      <c r="P19" s="121"/>
      <c r="Q19" s="121"/>
      <c r="R19" s="121"/>
      <c r="S19" s="121"/>
      <c r="T19" s="121"/>
      <c r="U19" s="121"/>
      <c r="V19" s="121"/>
      <c r="W19" s="121"/>
      <c r="X19" s="121"/>
      <c r="Y19" s="121"/>
      <c r="Z19" s="121"/>
      <c r="AA19" s="121"/>
      <c r="AB19" s="121"/>
      <c r="AC19" s="121"/>
      <c r="AD19" s="121"/>
      <c r="AE19" s="122"/>
      <c r="AF19" s="122"/>
      <c r="AG19" s="122"/>
      <c r="AH19" s="122"/>
      <c r="AI19" s="122"/>
      <c r="AJ19" s="122"/>
      <c r="AK19" s="122"/>
      <c r="AL19" s="122"/>
      <c r="AM19" s="122"/>
      <c r="AN19" s="122"/>
      <c r="AO19" s="122"/>
      <c r="AP19" s="122"/>
      <c r="AQ19" s="122"/>
      <c r="AR19" s="122"/>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123"/>
      <c r="BQ19" s="123"/>
      <c r="BR19" s="59"/>
      <c r="BS19" s="59"/>
      <c r="BT19" s="59"/>
      <c r="BU19" s="59"/>
      <c r="BV19" s="59"/>
      <c r="BW19" s="59"/>
    </row>
    <row r="20" spans="1:75" s="129" customFormat="1" ht="12.95" customHeight="1" x14ac:dyDescent="0.25">
      <c r="A20" s="121"/>
      <c r="B20" s="241">
        <f t="shared" si="2"/>
        <v>11</v>
      </c>
      <c r="C20" s="241">
        <f t="shared" si="2"/>
        <v>2025</v>
      </c>
      <c r="D20" s="264">
        <f>SUM(Ej.7!D19:E19)</f>
        <v>1874533.8399999999</v>
      </c>
      <c r="E20" s="264"/>
      <c r="F20" s="265">
        <f t="shared" si="0"/>
        <v>538883.68532463012</v>
      </c>
      <c r="G20" s="265"/>
      <c r="H20" s="121"/>
      <c r="I20" s="121"/>
      <c r="J20" s="121"/>
      <c r="K20" s="141"/>
      <c r="L20" s="121"/>
      <c r="M20" s="121"/>
      <c r="N20" s="121"/>
      <c r="O20" s="121"/>
      <c r="P20" s="121"/>
      <c r="Q20" s="121"/>
      <c r="R20" s="121"/>
      <c r="S20" s="121"/>
      <c r="T20" s="121"/>
      <c r="U20" s="121"/>
      <c r="V20" s="121"/>
      <c r="W20" s="121"/>
      <c r="X20" s="121"/>
      <c r="Y20" s="121"/>
      <c r="Z20" s="121"/>
      <c r="AA20" s="121"/>
      <c r="AB20" s="121"/>
      <c r="AC20" s="121"/>
      <c r="AD20" s="121"/>
      <c r="AE20" s="122"/>
      <c r="AF20" s="122"/>
      <c r="AG20" s="122"/>
      <c r="AH20" s="122"/>
      <c r="AI20" s="122"/>
      <c r="AJ20" s="122"/>
      <c r="AK20" s="122"/>
      <c r="AL20" s="122"/>
      <c r="AM20" s="122"/>
      <c r="AN20" s="122"/>
      <c r="AO20" s="122"/>
      <c r="AP20" s="122"/>
      <c r="AQ20" s="122"/>
      <c r="AR20" s="122"/>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c r="BP20" s="123"/>
      <c r="BQ20" s="123"/>
      <c r="BR20" s="59"/>
      <c r="BS20" s="59"/>
      <c r="BT20" s="59"/>
      <c r="BU20" s="59"/>
      <c r="BV20" s="59"/>
      <c r="BW20" s="59"/>
    </row>
    <row r="21" spans="1:75" s="129" customFormat="1" ht="12.95" customHeight="1" x14ac:dyDescent="0.25">
      <c r="A21" s="121"/>
      <c r="B21" s="241">
        <f t="shared" si="2"/>
        <v>12</v>
      </c>
      <c r="C21" s="241">
        <f t="shared" si="2"/>
        <v>2026</v>
      </c>
      <c r="D21" s="264">
        <f>SUM(Ej.7!D20:E20)</f>
        <v>1941372.15</v>
      </c>
      <c r="E21" s="264"/>
      <c r="F21" s="265">
        <f t="shared" si="0"/>
        <v>498301.87704283965</v>
      </c>
      <c r="G21" s="265"/>
      <c r="H21" s="121"/>
      <c r="I21" s="121"/>
      <c r="J21" s="121"/>
      <c r="K21" s="141"/>
      <c r="L21" s="121"/>
      <c r="M21" s="121"/>
      <c r="N21" s="121"/>
      <c r="O21" s="121"/>
      <c r="P21" s="121"/>
      <c r="Q21" s="121"/>
      <c r="R21" s="121"/>
      <c r="S21" s="121"/>
      <c r="T21" s="121"/>
      <c r="U21" s="121"/>
      <c r="V21" s="121"/>
      <c r="W21" s="121"/>
      <c r="X21" s="121"/>
      <c r="Y21" s="121"/>
      <c r="Z21" s="121"/>
      <c r="AA21" s="121"/>
      <c r="AB21" s="121"/>
      <c r="AC21" s="121"/>
      <c r="AD21" s="121"/>
      <c r="AE21" s="122"/>
      <c r="AF21" s="122"/>
      <c r="AG21" s="122"/>
      <c r="AH21" s="122"/>
      <c r="AI21" s="122"/>
      <c r="AJ21" s="122"/>
      <c r="AK21" s="122"/>
      <c r="AL21" s="122"/>
      <c r="AM21" s="122"/>
      <c r="AN21" s="122"/>
      <c r="AO21" s="122"/>
      <c r="AP21" s="122"/>
      <c r="AQ21" s="122"/>
      <c r="AR21" s="122"/>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c r="BP21" s="123"/>
      <c r="BQ21" s="123"/>
      <c r="BR21" s="59"/>
      <c r="BS21" s="59"/>
      <c r="BT21" s="59"/>
      <c r="BU21" s="59"/>
      <c r="BV21" s="59"/>
      <c r="BW21" s="59"/>
    </row>
    <row r="22" spans="1:75" s="129" customFormat="1" ht="12.95" customHeight="1" x14ac:dyDescent="0.25">
      <c r="A22" s="121"/>
      <c r="B22" s="241">
        <f t="shared" si="2"/>
        <v>13</v>
      </c>
      <c r="C22" s="241">
        <f t="shared" si="2"/>
        <v>2027</v>
      </c>
      <c r="D22" s="264">
        <f>SUM(Ej.7!D21:E21)</f>
        <v>2010988.6900000002</v>
      </c>
      <c r="E22" s="264"/>
      <c r="F22" s="265">
        <f t="shared" si="0"/>
        <v>460866.70439096075</v>
      </c>
      <c r="G22" s="265"/>
      <c r="H22" s="121"/>
      <c r="I22" s="121"/>
      <c r="J22" s="121"/>
      <c r="K22" s="141"/>
      <c r="L22" s="121"/>
      <c r="M22" s="121"/>
      <c r="N22" s="121"/>
      <c r="O22" s="121"/>
      <c r="P22" s="121"/>
      <c r="Q22" s="121"/>
      <c r="R22" s="121"/>
      <c r="S22" s="121"/>
      <c r="T22" s="121"/>
      <c r="U22" s="121"/>
      <c r="V22" s="121"/>
      <c r="W22" s="121"/>
      <c r="X22" s="121"/>
      <c r="Y22" s="121"/>
      <c r="Z22" s="121"/>
      <c r="AA22" s="121"/>
      <c r="AB22" s="121"/>
      <c r="AC22" s="121"/>
      <c r="AD22" s="121"/>
      <c r="AE22" s="122"/>
      <c r="AF22" s="122"/>
      <c r="AG22" s="122"/>
      <c r="AH22" s="122"/>
      <c r="AI22" s="122"/>
      <c r="AJ22" s="122"/>
      <c r="AK22" s="122"/>
      <c r="AL22" s="122"/>
      <c r="AM22" s="122"/>
      <c r="AN22" s="122"/>
      <c r="AO22" s="122"/>
      <c r="AP22" s="122"/>
      <c r="AQ22" s="122"/>
      <c r="AR22" s="122"/>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c r="BP22" s="123"/>
      <c r="BQ22" s="123"/>
      <c r="BR22" s="59"/>
      <c r="BS22" s="59"/>
      <c r="BT22" s="59"/>
      <c r="BU22" s="59"/>
      <c r="BV22" s="59"/>
      <c r="BW22" s="59"/>
    </row>
    <row r="23" spans="1:75" s="129" customFormat="1" ht="12.95" customHeight="1" x14ac:dyDescent="0.25">
      <c r="A23" s="121"/>
      <c r="B23" s="241">
        <f t="shared" si="2"/>
        <v>14</v>
      </c>
      <c r="C23" s="241">
        <f t="shared" si="2"/>
        <v>2028</v>
      </c>
      <c r="D23" s="264">
        <f>SUM(Ej.7!D22:E22)</f>
        <v>2084445.43</v>
      </c>
      <c r="E23" s="264"/>
      <c r="F23" s="265">
        <f t="shared" si="0"/>
        <v>426518.83329467574</v>
      </c>
      <c r="G23" s="265"/>
      <c r="H23" s="121"/>
      <c r="I23" s="121"/>
      <c r="J23" s="121"/>
      <c r="K23" s="141"/>
      <c r="L23" s="121"/>
      <c r="M23" s="121"/>
      <c r="N23" s="121"/>
      <c r="O23" s="121"/>
      <c r="P23" s="121"/>
      <c r="Q23" s="121"/>
      <c r="R23" s="121"/>
      <c r="S23" s="121"/>
      <c r="T23" s="121"/>
      <c r="U23" s="121"/>
      <c r="V23" s="121"/>
      <c r="W23" s="121"/>
      <c r="X23" s="121"/>
      <c r="Y23" s="121"/>
      <c r="Z23" s="121"/>
      <c r="AA23" s="121"/>
      <c r="AB23" s="121"/>
      <c r="AC23" s="121"/>
      <c r="AD23" s="121"/>
      <c r="AE23" s="122"/>
      <c r="AF23" s="122"/>
      <c r="AG23" s="122"/>
      <c r="AH23" s="122"/>
      <c r="AI23" s="122"/>
      <c r="AJ23" s="122"/>
      <c r="AK23" s="122"/>
      <c r="AL23" s="122"/>
      <c r="AM23" s="122"/>
      <c r="AN23" s="122"/>
      <c r="AO23" s="122"/>
      <c r="AP23" s="122"/>
      <c r="AQ23" s="122"/>
      <c r="AR23" s="122"/>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c r="BP23" s="123"/>
      <c r="BQ23" s="123"/>
      <c r="BR23" s="59"/>
      <c r="BS23" s="59"/>
      <c r="BT23" s="59"/>
      <c r="BU23" s="59"/>
      <c r="BV23" s="59"/>
      <c r="BW23" s="59"/>
    </row>
    <row r="24" spans="1:75" s="129" customFormat="1" ht="12.95" customHeight="1" x14ac:dyDescent="0.25">
      <c r="A24" s="121"/>
      <c r="B24" s="241">
        <f t="shared" si="2"/>
        <v>15</v>
      </c>
      <c r="C24" s="241">
        <f t="shared" si="2"/>
        <v>2029</v>
      </c>
      <c r="D24" s="264">
        <f>SUM(Ej.7!D23:E23)</f>
        <v>2161180.34</v>
      </c>
      <c r="E24" s="264"/>
      <c r="F24" s="265">
        <f t="shared" si="0"/>
        <v>394839.56803569099</v>
      </c>
      <c r="G24" s="265"/>
      <c r="H24" s="121"/>
      <c r="I24" s="121"/>
      <c r="J24" s="121"/>
      <c r="K24" s="141"/>
      <c r="L24" s="121"/>
      <c r="M24" s="121"/>
      <c r="N24" s="121"/>
      <c r="O24" s="121"/>
      <c r="P24" s="121"/>
      <c r="Q24" s="121"/>
      <c r="R24" s="121"/>
      <c r="S24" s="121"/>
      <c r="T24" s="121"/>
      <c r="U24" s="121"/>
      <c r="V24" s="121"/>
      <c r="W24" s="121"/>
      <c r="X24" s="121"/>
      <c r="Y24" s="121"/>
      <c r="Z24" s="121"/>
      <c r="AA24" s="121"/>
      <c r="AB24" s="121"/>
      <c r="AC24" s="121"/>
      <c r="AD24" s="121"/>
      <c r="AE24" s="122"/>
      <c r="AF24" s="122"/>
      <c r="AG24" s="122"/>
      <c r="AH24" s="122"/>
      <c r="AI24" s="122"/>
      <c r="AJ24" s="122"/>
      <c r="AK24" s="122"/>
      <c r="AL24" s="122"/>
      <c r="AM24" s="122"/>
      <c r="AN24" s="122"/>
      <c r="AO24" s="122"/>
      <c r="AP24" s="122"/>
      <c r="AQ24" s="122"/>
      <c r="AR24" s="122"/>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c r="BP24" s="123"/>
      <c r="BQ24" s="123"/>
      <c r="BR24" s="59"/>
      <c r="BS24" s="59"/>
      <c r="BT24" s="59"/>
      <c r="BU24" s="59"/>
      <c r="BV24" s="59"/>
      <c r="BW24" s="59"/>
    </row>
    <row r="25" spans="1:75" s="129" customFormat="1" ht="12.95" customHeight="1" x14ac:dyDescent="0.25">
      <c r="A25" s="121"/>
      <c r="B25" s="241">
        <f t="shared" si="2"/>
        <v>16</v>
      </c>
      <c r="C25" s="241">
        <f t="shared" si="2"/>
        <v>2030</v>
      </c>
      <c r="D25" s="264">
        <f>SUM(Ej.7!D24:E24)</f>
        <v>2242574.2400000002</v>
      </c>
      <c r="E25" s="264"/>
      <c r="F25" s="265">
        <f t="shared" si="0"/>
        <v>365812.43683518132</v>
      </c>
      <c r="G25" s="265"/>
      <c r="H25" s="121"/>
      <c r="I25" s="121"/>
      <c r="J25" s="121"/>
      <c r="K25" s="141"/>
      <c r="L25" s="121"/>
      <c r="M25" s="121"/>
      <c r="N25" s="121"/>
      <c r="O25" s="121"/>
      <c r="P25" s="121"/>
      <c r="Q25" s="121"/>
      <c r="R25" s="121"/>
      <c r="S25" s="121"/>
      <c r="T25" s="121"/>
      <c r="U25" s="121"/>
      <c r="V25" s="121"/>
      <c r="W25" s="121"/>
      <c r="X25" s="121"/>
      <c r="Y25" s="121"/>
      <c r="Z25" s="121"/>
      <c r="AA25" s="121"/>
      <c r="AB25" s="121"/>
      <c r="AC25" s="121"/>
      <c r="AD25" s="121"/>
      <c r="AE25" s="122"/>
      <c r="AF25" s="122"/>
      <c r="AG25" s="122"/>
      <c r="AH25" s="122"/>
      <c r="AI25" s="122"/>
      <c r="AJ25" s="122"/>
      <c r="AK25" s="122"/>
      <c r="AL25" s="122"/>
      <c r="AM25" s="122"/>
      <c r="AN25" s="122"/>
      <c r="AO25" s="122"/>
      <c r="AP25" s="122"/>
      <c r="AQ25" s="122"/>
      <c r="AR25" s="122"/>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59"/>
      <c r="BS25" s="59"/>
      <c r="BT25" s="59"/>
      <c r="BU25" s="59"/>
      <c r="BV25" s="59"/>
      <c r="BW25" s="59"/>
    </row>
    <row r="26" spans="1:75" s="129" customFormat="1" ht="12.95" customHeight="1" x14ac:dyDescent="0.25">
      <c r="A26" s="121"/>
      <c r="B26" s="241">
        <f t="shared" si="2"/>
        <v>17</v>
      </c>
      <c r="C26" s="241">
        <f t="shared" si="2"/>
        <v>2031</v>
      </c>
      <c r="D26" s="264">
        <f>SUM(Ej.7!D25:E25)</f>
        <v>2328449.89</v>
      </c>
      <c r="E26" s="264"/>
      <c r="F26" s="265">
        <f t="shared" si="0"/>
        <v>339125.54962056439</v>
      </c>
      <c r="G26" s="265"/>
      <c r="H26" s="121"/>
      <c r="I26" s="121"/>
      <c r="J26" s="121"/>
      <c r="K26" s="141"/>
      <c r="L26" s="121"/>
      <c r="M26" s="121"/>
      <c r="N26" s="121"/>
      <c r="O26" s="121"/>
      <c r="P26" s="121"/>
      <c r="Q26" s="121"/>
      <c r="R26" s="121"/>
      <c r="S26" s="121"/>
      <c r="T26" s="121"/>
      <c r="U26" s="121"/>
      <c r="V26" s="121"/>
      <c r="W26" s="121"/>
      <c r="X26" s="121"/>
      <c r="Y26" s="121"/>
      <c r="Z26" s="121"/>
      <c r="AA26" s="121"/>
      <c r="AB26" s="121"/>
      <c r="AC26" s="121"/>
      <c r="AD26" s="121"/>
      <c r="AE26" s="122"/>
      <c r="AF26" s="122"/>
      <c r="AG26" s="122"/>
      <c r="AH26" s="122"/>
      <c r="AI26" s="122"/>
      <c r="AJ26" s="122"/>
      <c r="AK26" s="122"/>
      <c r="AL26" s="122"/>
      <c r="AM26" s="122"/>
      <c r="AN26" s="122"/>
      <c r="AO26" s="122"/>
      <c r="AP26" s="122"/>
      <c r="AQ26" s="122"/>
      <c r="AR26" s="122"/>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59"/>
      <c r="BS26" s="59"/>
      <c r="BT26" s="59"/>
      <c r="BU26" s="59"/>
      <c r="BV26" s="59"/>
      <c r="BW26" s="59"/>
    </row>
    <row r="27" spans="1:75" s="129" customFormat="1" ht="12.95" customHeight="1" x14ac:dyDescent="0.25">
      <c r="A27" s="121"/>
      <c r="B27" s="241">
        <f t="shared" ref="B27:C28" si="3">B26+1</f>
        <v>18</v>
      </c>
      <c r="C27" s="241">
        <f t="shared" si="3"/>
        <v>2032</v>
      </c>
      <c r="D27" s="264">
        <f>SUM(Ej.7!D26:E26)</f>
        <v>2418290.21</v>
      </c>
      <c r="E27" s="264"/>
      <c r="F27" s="265">
        <f t="shared" si="0"/>
        <v>314473.46769287478</v>
      </c>
      <c r="G27" s="265"/>
      <c r="H27" s="121"/>
      <c r="I27" s="121"/>
      <c r="J27" s="121"/>
      <c r="K27" s="141"/>
      <c r="L27" s="121"/>
      <c r="M27" s="121"/>
      <c r="N27" s="121"/>
      <c r="O27" s="121"/>
      <c r="P27" s="121"/>
      <c r="Q27" s="121"/>
      <c r="R27" s="121"/>
      <c r="S27" s="121"/>
      <c r="T27" s="121"/>
      <c r="U27" s="121"/>
      <c r="V27" s="121"/>
      <c r="W27" s="121"/>
      <c r="X27" s="121"/>
      <c r="Y27" s="121"/>
      <c r="Z27" s="121"/>
      <c r="AA27" s="121"/>
      <c r="AB27" s="121"/>
      <c r="AC27" s="121"/>
      <c r="AD27" s="121"/>
      <c r="AE27" s="122"/>
      <c r="AF27" s="122"/>
      <c r="AG27" s="122"/>
      <c r="AH27" s="122"/>
      <c r="AI27" s="122"/>
      <c r="AJ27" s="122"/>
      <c r="AK27" s="122"/>
      <c r="AL27" s="122"/>
      <c r="AM27" s="122"/>
      <c r="AN27" s="122"/>
      <c r="AO27" s="122"/>
      <c r="AP27" s="122"/>
      <c r="AQ27" s="122"/>
      <c r="AR27" s="122"/>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59"/>
      <c r="BS27" s="59"/>
      <c r="BT27" s="59"/>
      <c r="BU27" s="59"/>
      <c r="BV27" s="59"/>
      <c r="BW27" s="59"/>
    </row>
    <row r="28" spans="1:75" s="129" customFormat="1" ht="12.95" customHeight="1" x14ac:dyDescent="0.25">
      <c r="A28" s="121"/>
      <c r="B28" s="241">
        <f t="shared" si="3"/>
        <v>19</v>
      </c>
      <c r="C28" s="241">
        <f t="shared" si="3"/>
        <v>2033</v>
      </c>
      <c r="D28" s="264">
        <f>SUM(Ej.7!D27:E27)</f>
        <v>2513118.35</v>
      </c>
      <c r="E28" s="264"/>
      <c r="F28" s="265">
        <f t="shared" si="0"/>
        <v>291790.07156254706</v>
      </c>
      <c r="G28" s="265"/>
      <c r="H28" s="121"/>
      <c r="I28" s="121"/>
      <c r="J28" s="121"/>
      <c r="K28" s="141"/>
      <c r="L28" s="121"/>
      <c r="M28" s="121"/>
      <c r="N28" s="121"/>
      <c r="O28" s="121"/>
      <c r="P28" s="121"/>
      <c r="Q28" s="121"/>
      <c r="R28" s="121"/>
      <c r="S28" s="121"/>
      <c r="T28" s="121"/>
      <c r="U28" s="121"/>
      <c r="V28" s="121"/>
      <c r="W28" s="121"/>
      <c r="X28" s="121"/>
      <c r="Y28" s="121"/>
      <c r="Z28" s="121"/>
      <c r="AA28" s="121"/>
      <c r="AB28" s="121"/>
      <c r="AC28" s="121"/>
      <c r="AD28" s="121"/>
      <c r="AE28" s="122"/>
      <c r="AF28" s="122"/>
      <c r="AG28" s="122"/>
      <c r="AH28" s="122"/>
      <c r="AI28" s="122"/>
      <c r="AJ28" s="122"/>
      <c r="AK28" s="122"/>
      <c r="AL28" s="122"/>
      <c r="AM28" s="122"/>
      <c r="AN28" s="122"/>
      <c r="AO28" s="122"/>
      <c r="AP28" s="122"/>
      <c r="AQ28" s="122"/>
      <c r="AR28" s="122"/>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59"/>
      <c r="BS28" s="59"/>
      <c r="BT28" s="59"/>
      <c r="BU28" s="59"/>
      <c r="BV28" s="59"/>
      <c r="BW28" s="59"/>
    </row>
    <row r="29" spans="1:75" s="129" customFormat="1" ht="12.95" customHeight="1" x14ac:dyDescent="0.25">
      <c r="A29" s="121"/>
      <c r="B29" s="121"/>
      <c r="C29" s="121"/>
      <c r="D29" s="266"/>
      <c r="E29" s="266"/>
      <c r="F29" s="287">
        <f>SUM(F9:F28)</f>
        <v>12118176.683508929</v>
      </c>
      <c r="G29" s="287">
        <f>SUM(G9:G28)</f>
        <v>9900642.8571428563</v>
      </c>
      <c r="H29" s="121"/>
      <c r="I29" s="121"/>
      <c r="J29" s="121"/>
      <c r="K29" s="141"/>
      <c r="L29" s="121"/>
      <c r="M29" s="121"/>
      <c r="N29" s="121"/>
      <c r="O29" s="121"/>
      <c r="P29" s="121"/>
      <c r="Q29" s="121"/>
      <c r="R29" s="121"/>
      <c r="S29" s="121"/>
      <c r="T29" s="121"/>
      <c r="U29" s="121"/>
      <c r="V29" s="121"/>
      <c r="W29" s="121"/>
      <c r="X29" s="121"/>
      <c r="Y29" s="121"/>
      <c r="Z29" s="121"/>
      <c r="AA29" s="121"/>
      <c r="AB29" s="121"/>
      <c r="AC29" s="121"/>
      <c r="AD29" s="121"/>
      <c r="AE29" s="122"/>
      <c r="AF29" s="122"/>
      <c r="AG29" s="122"/>
      <c r="AH29" s="122"/>
      <c r="AI29" s="122"/>
      <c r="AJ29" s="122"/>
      <c r="AK29" s="122"/>
      <c r="AL29" s="122"/>
      <c r="AM29" s="122"/>
      <c r="AN29" s="122"/>
      <c r="AO29" s="122"/>
      <c r="AP29" s="122"/>
      <c r="AQ29" s="122"/>
      <c r="AR29" s="122"/>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59"/>
      <c r="BS29" s="59"/>
      <c r="BT29" s="59"/>
      <c r="BU29" s="59"/>
      <c r="BV29" s="59"/>
      <c r="BW29" s="59"/>
    </row>
    <row r="30" spans="1:75" s="129" customFormat="1" ht="12.95" customHeight="1" x14ac:dyDescent="0.25">
      <c r="A30" s="121"/>
      <c r="B30" s="259"/>
      <c r="C30" s="259"/>
      <c r="D30" s="259"/>
      <c r="E30" s="121"/>
      <c r="F30" s="260"/>
      <c r="G30" s="121"/>
      <c r="H30" s="121"/>
      <c r="I30" s="121"/>
      <c r="J30" s="121"/>
      <c r="K30" s="141"/>
      <c r="L30" s="121"/>
      <c r="M30" s="121"/>
      <c r="N30" s="121"/>
      <c r="O30" s="121"/>
      <c r="P30" s="121"/>
      <c r="Q30" s="121"/>
      <c r="R30" s="121"/>
      <c r="S30" s="121"/>
      <c r="T30" s="121"/>
      <c r="U30" s="121"/>
      <c r="V30" s="121"/>
      <c r="W30" s="121"/>
      <c r="X30" s="121"/>
      <c r="Y30" s="121"/>
      <c r="Z30" s="121"/>
      <c r="AA30" s="121"/>
      <c r="AB30" s="121"/>
      <c r="AC30" s="121"/>
      <c r="AD30" s="121"/>
      <c r="AE30" s="122"/>
      <c r="AF30" s="122"/>
      <c r="AG30" s="122"/>
      <c r="AH30" s="122"/>
      <c r="AI30" s="122"/>
      <c r="AJ30" s="122"/>
      <c r="AK30" s="122"/>
      <c r="AL30" s="122"/>
      <c r="AM30" s="122"/>
      <c r="AN30" s="122"/>
      <c r="AO30" s="122"/>
      <c r="AP30" s="122"/>
      <c r="AQ30" s="122"/>
      <c r="AR30" s="122"/>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59"/>
      <c r="BS30" s="59"/>
      <c r="BT30" s="59"/>
      <c r="BU30" s="59"/>
      <c r="BV30" s="59"/>
      <c r="BW30" s="59"/>
    </row>
    <row r="31" spans="1:75" s="129" customFormat="1" ht="12.95" customHeight="1" x14ac:dyDescent="0.25">
      <c r="A31" s="121"/>
      <c r="B31" s="259"/>
      <c r="C31" s="259"/>
      <c r="D31" s="259"/>
      <c r="E31" s="121"/>
      <c r="F31" s="260"/>
      <c r="G31" s="121"/>
      <c r="H31" s="121"/>
      <c r="I31" s="121"/>
      <c r="J31" s="121"/>
      <c r="K31" s="141"/>
      <c r="L31" s="121"/>
      <c r="M31" s="121"/>
      <c r="N31" s="121"/>
      <c r="O31" s="121"/>
      <c r="P31" s="121"/>
      <c r="Q31" s="121"/>
      <c r="R31" s="121"/>
      <c r="S31" s="121"/>
      <c r="T31" s="121"/>
      <c r="U31" s="121"/>
      <c r="V31" s="121"/>
      <c r="W31" s="121"/>
      <c r="X31" s="121"/>
      <c r="Y31" s="121"/>
      <c r="Z31" s="121"/>
      <c r="AA31" s="121"/>
      <c r="AB31" s="121"/>
      <c r="AC31" s="121"/>
      <c r="AD31" s="121"/>
      <c r="AE31" s="122"/>
      <c r="AF31" s="122"/>
      <c r="AG31" s="122"/>
      <c r="AH31" s="122"/>
      <c r="AI31" s="122"/>
      <c r="AJ31" s="122"/>
      <c r="AK31" s="122"/>
      <c r="AL31" s="122"/>
      <c r="AM31" s="122"/>
      <c r="AN31" s="122"/>
      <c r="AO31" s="122"/>
      <c r="AP31" s="122"/>
      <c r="AQ31" s="122"/>
      <c r="AR31" s="122"/>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59"/>
      <c r="BS31" s="59"/>
      <c r="BT31" s="59"/>
      <c r="BU31" s="59"/>
      <c r="BV31" s="59"/>
      <c r="BW31" s="59"/>
    </row>
    <row r="32" spans="1:75" s="129" customFormat="1" ht="12.95" customHeight="1" x14ac:dyDescent="0.25">
      <c r="A32" s="121"/>
      <c r="B32" s="259"/>
      <c r="C32" s="259"/>
      <c r="D32" s="259"/>
      <c r="E32" s="121"/>
      <c r="F32" s="268">
        <f>F29/G29</f>
        <v>1.2239787717184671</v>
      </c>
      <c r="G32" s="121"/>
      <c r="H32" s="121"/>
      <c r="I32" s="121"/>
      <c r="J32" s="121"/>
      <c r="K32" s="141"/>
      <c r="L32" s="121"/>
      <c r="M32" s="121"/>
      <c r="N32" s="121"/>
      <c r="O32" s="121"/>
      <c r="P32" s="121"/>
      <c r="Q32" s="121"/>
      <c r="R32" s="121"/>
      <c r="S32" s="121"/>
      <c r="T32" s="121"/>
      <c r="U32" s="121"/>
      <c r="V32" s="121"/>
      <c r="W32" s="121"/>
      <c r="X32" s="121"/>
      <c r="Y32" s="121"/>
      <c r="Z32" s="121"/>
      <c r="AA32" s="121"/>
      <c r="AB32" s="121"/>
      <c r="AC32" s="121"/>
      <c r="AD32" s="121"/>
      <c r="AE32" s="122"/>
      <c r="AF32" s="122"/>
      <c r="AG32" s="122"/>
      <c r="AH32" s="122"/>
      <c r="AI32" s="122"/>
      <c r="AJ32" s="122"/>
      <c r="AK32" s="122"/>
      <c r="AL32" s="122"/>
      <c r="AM32" s="122"/>
      <c r="AN32" s="122"/>
      <c r="AO32" s="122"/>
      <c r="AP32" s="122"/>
      <c r="AQ32" s="122"/>
      <c r="AR32" s="122"/>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59"/>
      <c r="BS32" s="59"/>
      <c r="BT32" s="59"/>
      <c r="BU32" s="59"/>
      <c r="BV32" s="59"/>
      <c r="BW32" s="59"/>
    </row>
    <row r="33" spans="1:75" s="129" customFormat="1" ht="12.95" customHeight="1" x14ac:dyDescent="0.25">
      <c r="A33" s="121"/>
      <c r="B33" s="259"/>
      <c r="C33" s="259"/>
      <c r="D33" s="259"/>
      <c r="E33" s="121"/>
      <c r="F33" s="268"/>
      <c r="G33" s="121"/>
      <c r="H33" s="121"/>
      <c r="I33" s="121"/>
      <c r="J33" s="121"/>
      <c r="K33" s="141"/>
      <c r="L33" s="121"/>
      <c r="M33" s="121"/>
      <c r="N33" s="121"/>
      <c r="O33" s="121"/>
      <c r="P33" s="121"/>
      <c r="Q33" s="121"/>
      <c r="R33" s="121"/>
      <c r="S33" s="121"/>
      <c r="T33" s="121"/>
      <c r="U33" s="121"/>
      <c r="V33" s="121"/>
      <c r="W33" s="121"/>
      <c r="X33" s="121"/>
      <c r="Y33" s="121"/>
      <c r="Z33" s="121"/>
      <c r="AA33" s="121"/>
      <c r="AB33" s="121"/>
      <c r="AC33" s="121"/>
      <c r="AD33" s="121"/>
      <c r="AE33" s="122"/>
      <c r="AF33" s="122"/>
      <c r="AG33" s="122"/>
      <c r="AH33" s="122"/>
      <c r="AI33" s="122"/>
      <c r="AJ33" s="122"/>
      <c r="AK33" s="122"/>
      <c r="AL33" s="122"/>
      <c r="AM33" s="122"/>
      <c r="AN33" s="122"/>
      <c r="AO33" s="122"/>
      <c r="AP33" s="122"/>
      <c r="AQ33" s="122"/>
      <c r="AR33" s="122"/>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59"/>
      <c r="BS33" s="59"/>
      <c r="BT33" s="59"/>
      <c r="BU33" s="59"/>
      <c r="BV33" s="59"/>
      <c r="BW33" s="59"/>
    </row>
    <row r="34" spans="1:75" s="129" customFormat="1" ht="12.95" customHeight="1" x14ac:dyDescent="0.25">
      <c r="A34" s="121"/>
      <c r="B34" s="259"/>
      <c r="C34" s="259"/>
      <c r="D34" s="259"/>
      <c r="E34" s="121"/>
      <c r="F34" s="122"/>
      <c r="G34" s="121"/>
      <c r="H34" s="121"/>
      <c r="I34" s="121"/>
      <c r="J34" s="121"/>
      <c r="K34" s="141"/>
      <c r="L34" s="121"/>
      <c r="M34" s="121"/>
      <c r="N34" s="121"/>
      <c r="O34" s="121"/>
      <c r="P34" s="121"/>
      <c r="Q34" s="121"/>
      <c r="R34" s="121"/>
      <c r="S34" s="121"/>
      <c r="T34" s="121"/>
      <c r="U34" s="121"/>
      <c r="V34" s="121"/>
      <c r="W34" s="121"/>
      <c r="X34" s="121"/>
      <c r="Y34" s="121"/>
      <c r="Z34" s="121"/>
      <c r="AA34" s="121"/>
      <c r="AB34" s="121"/>
      <c r="AC34" s="121"/>
      <c r="AD34" s="121"/>
      <c r="AE34" s="122"/>
      <c r="AF34" s="122"/>
      <c r="AG34" s="122"/>
      <c r="AH34" s="122"/>
      <c r="AI34" s="122"/>
      <c r="AJ34" s="122"/>
      <c r="AK34" s="122"/>
      <c r="AL34" s="122"/>
      <c r="AM34" s="122"/>
      <c r="AN34" s="122"/>
      <c r="AO34" s="122"/>
      <c r="AP34" s="122"/>
      <c r="AQ34" s="122"/>
      <c r="AR34" s="122"/>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59"/>
      <c r="BS34" s="59"/>
      <c r="BT34" s="59"/>
      <c r="BU34" s="59"/>
      <c r="BV34" s="59"/>
      <c r="BW34" s="59"/>
    </row>
    <row r="35" spans="1:75" s="129" customFormat="1" ht="12.95" customHeight="1" x14ac:dyDescent="0.25">
      <c r="A35" s="121"/>
      <c r="B35" s="259"/>
      <c r="C35" s="259"/>
      <c r="D35" s="259"/>
      <c r="E35" s="121"/>
      <c r="F35" s="122"/>
      <c r="G35" s="121"/>
      <c r="H35" s="121"/>
      <c r="I35" s="121"/>
      <c r="J35" s="121"/>
      <c r="K35" s="141"/>
      <c r="L35" s="121"/>
      <c r="M35" s="121"/>
      <c r="N35" s="121"/>
      <c r="O35" s="121"/>
      <c r="P35" s="121"/>
      <c r="Q35" s="121"/>
      <c r="R35" s="121"/>
      <c r="S35" s="121"/>
      <c r="T35" s="121"/>
      <c r="U35" s="121"/>
      <c r="V35" s="121"/>
      <c r="W35" s="121"/>
      <c r="X35" s="121"/>
      <c r="Y35" s="121"/>
      <c r="Z35" s="121"/>
      <c r="AA35" s="121"/>
      <c r="AB35" s="121"/>
      <c r="AC35" s="121"/>
      <c r="AD35" s="121"/>
      <c r="AE35" s="122"/>
      <c r="AF35" s="122"/>
      <c r="AG35" s="122"/>
      <c r="AH35" s="122"/>
      <c r="AI35" s="122"/>
      <c r="AJ35" s="122"/>
      <c r="AK35" s="122"/>
      <c r="AL35" s="122"/>
      <c r="AM35" s="122"/>
      <c r="AN35" s="122"/>
      <c r="AO35" s="122"/>
      <c r="AP35" s="122"/>
      <c r="AQ35" s="122"/>
      <c r="AR35" s="122"/>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59"/>
      <c r="BS35" s="59"/>
      <c r="BT35" s="59"/>
      <c r="BU35" s="59"/>
      <c r="BV35" s="59"/>
      <c r="BW35" s="59"/>
    </row>
    <row r="36" spans="1:75" s="129" customFormat="1" ht="12.95" customHeight="1" x14ac:dyDescent="0.25">
      <c r="A36" s="121"/>
      <c r="B36" s="259"/>
      <c r="C36" s="259"/>
      <c r="D36" s="259"/>
      <c r="E36" s="121"/>
      <c r="F36" s="268"/>
      <c r="G36" s="121"/>
      <c r="H36" s="121"/>
      <c r="I36" s="121"/>
      <c r="J36" s="121"/>
      <c r="K36" s="141"/>
      <c r="L36" s="121"/>
      <c r="M36" s="121"/>
      <c r="N36" s="121"/>
      <c r="O36" s="121"/>
      <c r="P36" s="121"/>
      <c r="Q36" s="121"/>
      <c r="R36" s="121"/>
      <c r="S36" s="121"/>
      <c r="T36" s="121"/>
      <c r="U36" s="121"/>
      <c r="V36" s="121"/>
      <c r="W36" s="121"/>
      <c r="X36" s="121"/>
      <c r="Y36" s="121"/>
      <c r="Z36" s="121"/>
      <c r="AA36" s="121"/>
      <c r="AB36" s="121"/>
      <c r="AC36" s="121"/>
      <c r="AD36" s="121"/>
      <c r="AE36" s="122"/>
      <c r="AF36" s="122"/>
      <c r="AG36" s="122"/>
      <c r="AH36" s="122"/>
      <c r="AI36" s="122"/>
      <c r="AJ36" s="122"/>
      <c r="AK36" s="122"/>
      <c r="AL36" s="122"/>
      <c r="AM36" s="122"/>
      <c r="AN36" s="122"/>
      <c r="AO36" s="122"/>
      <c r="AP36" s="122"/>
      <c r="AQ36" s="122"/>
      <c r="AR36" s="122"/>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59"/>
      <c r="BS36" s="59"/>
      <c r="BT36" s="59"/>
      <c r="BU36" s="59"/>
      <c r="BV36" s="59"/>
      <c r="BW36" s="59"/>
    </row>
    <row r="37" spans="1:75" s="59" customFormat="1" ht="12.95" customHeight="1" x14ac:dyDescent="0.25">
      <c r="A37" s="121"/>
      <c r="B37" s="121"/>
      <c r="C37" s="121"/>
      <c r="D37" s="121"/>
      <c r="E37" s="121"/>
      <c r="F37" s="121"/>
      <c r="G37" s="121"/>
      <c r="H37" s="121"/>
      <c r="I37" s="121"/>
      <c r="J37" s="121"/>
      <c r="K37" s="141"/>
      <c r="L37" s="121"/>
      <c r="M37" s="121"/>
      <c r="N37" s="121"/>
      <c r="O37" s="121"/>
      <c r="P37" s="121"/>
      <c r="Q37" s="121"/>
      <c r="R37" s="121"/>
      <c r="S37" s="121"/>
      <c r="T37" s="121"/>
      <c r="U37" s="121"/>
      <c r="V37" s="121"/>
      <c r="W37" s="121"/>
      <c r="X37" s="121"/>
      <c r="Y37" s="121"/>
      <c r="Z37" s="121"/>
      <c r="AA37" s="121"/>
      <c r="AB37" s="121"/>
      <c r="AC37" s="121"/>
      <c r="AD37" s="121"/>
      <c r="AE37" s="122"/>
      <c r="AF37" s="122"/>
      <c r="AG37" s="122"/>
      <c r="AH37" s="122"/>
      <c r="AI37" s="122"/>
      <c r="AJ37" s="122"/>
      <c r="AK37" s="122"/>
      <c r="AL37" s="122"/>
      <c r="AM37" s="122"/>
      <c r="AN37" s="122"/>
      <c r="AO37" s="122"/>
      <c r="AP37" s="122"/>
      <c r="AQ37" s="122"/>
      <c r="AR37" s="122"/>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row>
    <row r="38" spans="1:75" s="59" customFormat="1" ht="12.95" customHeight="1" x14ac:dyDescent="0.25">
      <c r="A38" s="121"/>
      <c r="B38" s="121"/>
      <c r="C38" s="121"/>
      <c r="D38" s="121"/>
      <c r="E38" s="121"/>
      <c r="F38" s="121"/>
      <c r="G38" s="121"/>
      <c r="H38" s="121"/>
      <c r="I38" s="121"/>
      <c r="J38" s="121"/>
      <c r="K38" s="141"/>
      <c r="L38" s="121"/>
      <c r="M38" s="121"/>
      <c r="N38" s="121"/>
      <c r="O38" s="121"/>
      <c r="P38" s="121"/>
      <c r="Q38" s="121"/>
      <c r="R38" s="121"/>
      <c r="S38" s="121"/>
      <c r="T38" s="121"/>
      <c r="U38" s="121"/>
      <c r="V38" s="121"/>
      <c r="W38" s="121"/>
      <c r="X38" s="121"/>
      <c r="Y38" s="121"/>
      <c r="Z38" s="121"/>
      <c r="AA38" s="121"/>
      <c r="AB38" s="121"/>
      <c r="AC38" s="121"/>
      <c r="AD38" s="121"/>
      <c r="AE38" s="122"/>
      <c r="AF38" s="122"/>
      <c r="AG38" s="122"/>
      <c r="AH38" s="122"/>
      <c r="AI38" s="122"/>
      <c r="AJ38" s="122"/>
      <c r="AK38" s="122"/>
      <c r="AL38" s="122"/>
      <c r="AM38" s="122"/>
      <c r="AN38" s="122"/>
      <c r="AO38" s="122"/>
      <c r="AP38" s="122"/>
      <c r="AQ38" s="122"/>
      <c r="AR38" s="122"/>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row>
    <row r="39" spans="1:75" s="59" customFormat="1" ht="12.95" customHeight="1" x14ac:dyDescent="0.25">
      <c r="A39" s="121"/>
      <c r="B39" s="121"/>
      <c r="C39" s="121"/>
      <c r="D39" s="121"/>
      <c r="E39" s="121"/>
      <c r="F39" s="121"/>
      <c r="G39" s="121"/>
      <c r="H39" s="121"/>
      <c r="I39" s="121"/>
      <c r="J39" s="121"/>
      <c r="K39" s="141"/>
      <c r="L39" s="121"/>
      <c r="M39" s="121"/>
      <c r="N39" s="121"/>
      <c r="O39" s="121"/>
      <c r="P39" s="121"/>
      <c r="Q39" s="121"/>
      <c r="R39" s="121"/>
      <c r="S39" s="121"/>
      <c r="T39" s="121"/>
      <c r="U39" s="121"/>
      <c r="V39" s="121"/>
      <c r="W39" s="121"/>
      <c r="X39" s="121"/>
      <c r="Y39" s="121"/>
      <c r="Z39" s="121"/>
      <c r="AA39" s="121"/>
      <c r="AB39" s="121"/>
      <c r="AC39" s="121"/>
      <c r="AD39" s="121"/>
      <c r="AE39" s="122"/>
      <c r="AF39" s="122"/>
      <c r="AG39" s="122"/>
      <c r="AH39" s="122"/>
      <c r="AI39" s="122"/>
      <c r="AJ39" s="122"/>
      <c r="AK39" s="122"/>
      <c r="AL39" s="122"/>
      <c r="AM39" s="122"/>
      <c r="AN39" s="122"/>
      <c r="AO39" s="122"/>
      <c r="AP39" s="122"/>
      <c r="AQ39" s="122"/>
      <c r="AR39" s="122"/>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row>
    <row r="40" spans="1:75" s="59" customFormat="1" ht="12.95" customHeight="1" x14ac:dyDescent="0.25">
      <c r="A40" s="121"/>
      <c r="B40" s="121"/>
      <c r="C40" s="121"/>
      <c r="D40" s="121"/>
      <c r="E40" s="121"/>
      <c r="F40" s="121"/>
      <c r="G40" s="121"/>
      <c r="H40" s="121"/>
      <c r="I40" s="121"/>
      <c r="J40" s="121"/>
      <c r="K40" s="141"/>
      <c r="L40" s="121"/>
      <c r="M40" s="121"/>
      <c r="N40" s="121"/>
      <c r="O40" s="121"/>
      <c r="P40" s="121"/>
      <c r="Q40" s="121"/>
      <c r="R40" s="121"/>
      <c r="S40" s="121"/>
      <c r="T40" s="121"/>
      <c r="U40" s="121"/>
      <c r="V40" s="121"/>
      <c r="W40" s="121"/>
      <c r="X40" s="121"/>
      <c r="Y40" s="121"/>
      <c r="Z40" s="121"/>
      <c r="AA40" s="121"/>
      <c r="AB40" s="121"/>
      <c r="AC40" s="121"/>
      <c r="AD40" s="121"/>
      <c r="AE40" s="122"/>
      <c r="AF40" s="122"/>
      <c r="AG40" s="122"/>
      <c r="AH40" s="122"/>
      <c r="AI40" s="122"/>
      <c r="AJ40" s="122"/>
      <c r="AK40" s="122"/>
      <c r="AL40" s="122"/>
      <c r="AM40" s="122"/>
      <c r="AN40" s="122"/>
      <c r="AO40" s="122"/>
      <c r="AP40" s="122"/>
      <c r="AQ40" s="122"/>
      <c r="AR40" s="122"/>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row>
    <row r="41" spans="1:75" s="59" customFormat="1" ht="12.95" customHeight="1" x14ac:dyDescent="0.25">
      <c r="A41" s="121"/>
      <c r="B41" s="121"/>
      <c r="C41" s="121"/>
      <c r="D41" s="121"/>
      <c r="E41" s="121"/>
      <c r="F41" s="121"/>
      <c r="G41" s="121"/>
      <c r="H41" s="121"/>
      <c r="I41" s="121"/>
      <c r="J41" s="121"/>
      <c r="K41" s="141"/>
      <c r="L41" s="121"/>
      <c r="M41" s="121"/>
      <c r="N41" s="121"/>
      <c r="O41" s="121"/>
      <c r="P41" s="121"/>
      <c r="Q41" s="121"/>
      <c r="R41" s="121"/>
      <c r="S41" s="121"/>
      <c r="T41" s="121"/>
      <c r="U41" s="121"/>
      <c r="V41" s="121"/>
      <c r="W41" s="121"/>
      <c r="X41" s="121"/>
      <c r="Y41" s="121"/>
      <c r="Z41" s="121"/>
      <c r="AA41" s="121"/>
      <c r="AB41" s="121"/>
      <c r="AC41" s="121"/>
      <c r="AD41" s="121"/>
      <c r="AE41" s="122"/>
      <c r="AF41" s="122"/>
      <c r="AG41" s="122"/>
      <c r="AH41" s="122"/>
      <c r="AI41" s="122"/>
      <c r="AJ41" s="122"/>
      <c r="AK41" s="122"/>
      <c r="AL41" s="122"/>
      <c r="AM41" s="122"/>
      <c r="AN41" s="122"/>
      <c r="AO41" s="122"/>
      <c r="AP41" s="122"/>
      <c r="AQ41" s="122"/>
      <c r="AR41" s="122"/>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row>
    <row r="42" spans="1:75" s="59" customFormat="1" ht="12.95" customHeight="1" x14ac:dyDescent="0.25">
      <c r="A42" s="121"/>
      <c r="B42" s="121"/>
      <c r="C42" s="121"/>
      <c r="D42" s="121"/>
      <c r="E42" s="121"/>
      <c r="F42" s="121"/>
      <c r="G42" s="121"/>
      <c r="H42" s="121"/>
      <c r="I42" s="121"/>
      <c r="J42" s="121"/>
      <c r="K42" s="141"/>
      <c r="L42" s="121"/>
      <c r="M42" s="121"/>
      <c r="N42" s="121"/>
      <c r="O42" s="121"/>
      <c r="P42" s="121"/>
      <c r="Q42" s="121"/>
      <c r="R42" s="121"/>
      <c r="S42" s="121"/>
      <c r="T42" s="121"/>
      <c r="U42" s="121"/>
      <c r="V42" s="121"/>
      <c r="W42" s="121"/>
      <c r="X42" s="121"/>
      <c r="Y42" s="121"/>
      <c r="Z42" s="121"/>
      <c r="AA42" s="121"/>
      <c r="AB42" s="121"/>
      <c r="AC42" s="121"/>
      <c r="AD42" s="121"/>
      <c r="AE42" s="122"/>
      <c r="AF42" s="122"/>
      <c r="AG42" s="122"/>
      <c r="AH42" s="122"/>
      <c r="AI42" s="122"/>
      <c r="AJ42" s="122"/>
      <c r="AK42" s="122"/>
      <c r="AL42" s="122"/>
      <c r="AM42" s="122"/>
      <c r="AN42" s="122"/>
      <c r="AO42" s="122"/>
      <c r="AP42" s="122"/>
      <c r="AQ42" s="122"/>
      <c r="AR42" s="122"/>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row>
    <row r="43" spans="1:75" s="59" customFormat="1" ht="12.95" customHeight="1" x14ac:dyDescent="0.25">
      <c r="A43" s="121"/>
      <c r="B43" s="121"/>
      <c r="C43" s="121"/>
      <c r="D43" s="121"/>
      <c r="E43" s="121"/>
      <c r="F43" s="121"/>
      <c r="G43" s="121"/>
      <c r="H43" s="121"/>
      <c r="I43" s="121"/>
      <c r="J43" s="121"/>
      <c r="K43" s="141"/>
      <c r="L43" s="121"/>
      <c r="M43" s="121"/>
      <c r="N43" s="121"/>
      <c r="O43" s="121"/>
      <c r="P43" s="121"/>
      <c r="Q43" s="121"/>
      <c r="R43" s="121"/>
      <c r="S43" s="121"/>
      <c r="T43" s="121"/>
      <c r="U43" s="121"/>
      <c r="V43" s="121"/>
      <c r="W43" s="121"/>
      <c r="X43" s="121"/>
      <c r="Y43" s="121"/>
      <c r="Z43" s="121"/>
      <c r="AA43" s="121"/>
      <c r="AB43" s="121"/>
      <c r="AC43" s="121"/>
      <c r="AD43" s="121"/>
      <c r="AE43" s="122"/>
      <c r="AF43" s="122"/>
      <c r="AG43" s="122"/>
      <c r="AH43" s="122"/>
      <c r="AI43" s="122"/>
      <c r="AJ43" s="122"/>
      <c r="AK43" s="122"/>
      <c r="AL43" s="122"/>
      <c r="AM43" s="122"/>
      <c r="AN43" s="122"/>
      <c r="AO43" s="122"/>
      <c r="AP43" s="122"/>
      <c r="AQ43" s="122"/>
      <c r="AR43" s="122"/>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row>
    <row r="44" spans="1:75" s="59" customFormat="1" ht="12.95" customHeight="1" x14ac:dyDescent="0.25">
      <c r="A44" s="121"/>
      <c r="B44" s="121"/>
      <c r="C44" s="121"/>
      <c r="D44" s="121"/>
      <c r="E44" s="121"/>
      <c r="F44" s="121"/>
      <c r="G44" s="121"/>
      <c r="H44" s="121"/>
      <c r="I44" s="121"/>
      <c r="J44" s="121"/>
      <c r="K44" s="141"/>
      <c r="L44" s="121"/>
      <c r="M44" s="121"/>
      <c r="N44" s="121"/>
      <c r="O44" s="121"/>
      <c r="P44" s="121"/>
      <c r="Q44" s="121"/>
      <c r="R44" s="121"/>
      <c r="S44" s="121"/>
      <c r="T44" s="121"/>
      <c r="U44" s="121"/>
      <c r="V44" s="121"/>
      <c r="W44" s="121"/>
      <c r="X44" s="121"/>
      <c r="Y44" s="121"/>
      <c r="Z44" s="121"/>
      <c r="AA44" s="121"/>
      <c r="AB44" s="121"/>
      <c r="AC44" s="121"/>
      <c r="AD44" s="121"/>
      <c r="AE44" s="122"/>
      <c r="AF44" s="122"/>
      <c r="AG44" s="122"/>
      <c r="AH44" s="122"/>
      <c r="AI44" s="122"/>
      <c r="AJ44" s="122"/>
      <c r="AK44" s="122"/>
      <c r="AL44" s="122"/>
      <c r="AM44" s="122"/>
      <c r="AN44" s="122"/>
      <c r="AO44" s="122"/>
      <c r="AP44" s="122"/>
      <c r="AQ44" s="122"/>
      <c r="AR44" s="122"/>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row>
    <row r="45" spans="1:75" s="59" customFormat="1" ht="12.95" customHeight="1" x14ac:dyDescent="0.25">
      <c r="A45" s="121"/>
      <c r="B45" s="121"/>
      <c r="C45" s="121"/>
      <c r="D45" s="121"/>
      <c r="E45" s="121"/>
      <c r="F45" s="121"/>
      <c r="G45" s="121"/>
      <c r="H45" s="121"/>
      <c r="I45" s="121"/>
      <c r="J45" s="121"/>
      <c r="K45" s="141"/>
      <c r="L45" s="121"/>
      <c r="M45" s="121"/>
      <c r="N45" s="121"/>
      <c r="O45" s="121"/>
      <c r="P45" s="121"/>
      <c r="Q45" s="121"/>
      <c r="R45" s="121"/>
      <c r="S45" s="121"/>
      <c r="T45" s="121"/>
      <c r="U45" s="121"/>
      <c r="V45" s="121"/>
      <c r="W45" s="121"/>
      <c r="X45" s="121"/>
      <c r="Y45" s="121"/>
      <c r="Z45" s="121"/>
      <c r="AA45" s="121"/>
      <c r="AB45" s="121"/>
      <c r="AC45" s="121"/>
      <c r="AD45" s="121"/>
      <c r="AE45" s="122"/>
      <c r="AF45" s="122"/>
      <c r="AG45" s="122"/>
      <c r="AH45" s="122"/>
      <c r="AI45" s="122"/>
      <c r="AJ45" s="122"/>
      <c r="AK45" s="122"/>
      <c r="AL45" s="122"/>
      <c r="AM45" s="122"/>
      <c r="AN45" s="122"/>
      <c r="AO45" s="122"/>
      <c r="AP45" s="122"/>
      <c r="AQ45" s="122"/>
      <c r="AR45" s="122"/>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row>
    <row r="46" spans="1:75" s="59" customFormat="1" ht="12.95" customHeight="1" x14ac:dyDescent="0.25">
      <c r="A46" s="121"/>
      <c r="B46" s="121"/>
      <c r="C46" s="121"/>
      <c r="D46" s="121"/>
      <c r="E46" s="121"/>
      <c r="F46" s="121"/>
      <c r="G46" s="121"/>
      <c r="H46" s="121"/>
      <c r="I46" s="121"/>
      <c r="J46" s="121"/>
      <c r="K46" s="141"/>
      <c r="L46" s="121"/>
      <c r="M46" s="121"/>
      <c r="N46" s="121"/>
      <c r="O46" s="121"/>
      <c r="P46" s="121"/>
      <c r="Q46" s="121"/>
      <c r="R46" s="121"/>
      <c r="S46" s="121"/>
      <c r="T46" s="121"/>
      <c r="U46" s="121"/>
      <c r="V46" s="121"/>
      <c r="W46" s="121"/>
      <c r="X46" s="121"/>
      <c r="Y46" s="121"/>
      <c r="Z46" s="121"/>
      <c r="AA46" s="121"/>
      <c r="AB46" s="121"/>
      <c r="AC46" s="121"/>
      <c r="AD46" s="121"/>
      <c r="AE46" s="122"/>
      <c r="AF46" s="122"/>
      <c r="AG46" s="122"/>
      <c r="AH46" s="122"/>
      <c r="AI46" s="122"/>
      <c r="AJ46" s="122"/>
      <c r="AK46" s="122"/>
      <c r="AL46" s="122"/>
      <c r="AM46" s="122"/>
      <c r="AN46" s="122"/>
      <c r="AO46" s="122"/>
      <c r="AP46" s="122"/>
      <c r="AQ46" s="122"/>
      <c r="AR46" s="122"/>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row>
    <row r="47" spans="1:75" s="59" customFormat="1" ht="12.95" customHeight="1" x14ac:dyDescent="0.25">
      <c r="A47" s="121"/>
      <c r="B47" s="121"/>
      <c r="C47" s="121"/>
      <c r="D47" s="121"/>
      <c r="E47" s="121"/>
      <c r="F47" s="121"/>
      <c r="G47" s="121"/>
      <c r="H47" s="121"/>
      <c r="I47" s="121"/>
      <c r="J47" s="121"/>
      <c r="K47" s="141"/>
      <c r="L47" s="121"/>
      <c r="M47" s="121"/>
      <c r="N47" s="121"/>
      <c r="O47" s="121"/>
      <c r="P47" s="121"/>
      <c r="Q47" s="121"/>
      <c r="R47" s="121"/>
      <c r="S47" s="121"/>
      <c r="T47" s="121"/>
      <c r="U47" s="121"/>
      <c r="V47" s="121"/>
      <c r="W47" s="121"/>
      <c r="X47" s="121"/>
      <c r="Y47" s="121"/>
      <c r="Z47" s="121"/>
      <c r="AA47" s="121"/>
      <c r="AB47" s="121"/>
      <c r="AC47" s="121"/>
      <c r="AD47" s="121"/>
      <c r="AE47" s="122"/>
      <c r="AF47" s="122"/>
      <c r="AG47" s="122"/>
      <c r="AH47" s="122"/>
      <c r="AI47" s="122"/>
      <c r="AJ47" s="122"/>
      <c r="AK47" s="122"/>
      <c r="AL47" s="122"/>
      <c r="AM47" s="122"/>
      <c r="AN47" s="122"/>
      <c r="AO47" s="122"/>
      <c r="AP47" s="122"/>
      <c r="AQ47" s="122"/>
      <c r="AR47" s="122"/>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row>
    <row r="48" spans="1:75" s="59" customFormat="1" ht="12.95" customHeight="1" x14ac:dyDescent="0.25">
      <c r="A48" s="121"/>
      <c r="B48" s="121"/>
      <c r="C48" s="121"/>
      <c r="D48" s="121"/>
      <c r="E48" s="121"/>
      <c r="F48" s="121"/>
      <c r="G48" s="121"/>
      <c r="H48" s="121"/>
      <c r="I48" s="121"/>
      <c r="J48" s="121"/>
      <c r="K48" s="141"/>
      <c r="L48" s="121"/>
      <c r="M48" s="121"/>
      <c r="N48" s="121"/>
      <c r="O48" s="121"/>
      <c r="P48" s="121"/>
      <c r="Q48" s="121"/>
      <c r="R48" s="121"/>
      <c r="S48" s="121"/>
      <c r="T48" s="121"/>
      <c r="U48" s="121"/>
      <c r="V48" s="121"/>
      <c r="W48" s="121"/>
      <c r="X48" s="121"/>
      <c r="Y48" s="121"/>
      <c r="Z48" s="121"/>
      <c r="AA48" s="121"/>
      <c r="AB48" s="121"/>
      <c r="AC48" s="121"/>
      <c r="AD48" s="121"/>
      <c r="AE48" s="122"/>
      <c r="AF48" s="122"/>
      <c r="AG48" s="122"/>
      <c r="AH48" s="122"/>
      <c r="AI48" s="122"/>
      <c r="AJ48" s="122"/>
      <c r="AK48" s="122"/>
      <c r="AL48" s="122"/>
      <c r="AM48" s="122"/>
      <c r="AN48" s="122"/>
      <c r="AO48" s="122"/>
      <c r="AP48" s="122"/>
      <c r="AQ48" s="122"/>
      <c r="AR48" s="122"/>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row>
    <row r="49" spans="1:69" s="59" customFormat="1" ht="12.95" customHeight="1" x14ac:dyDescent="0.25">
      <c r="A49" s="121"/>
      <c r="B49" s="121"/>
      <c r="C49" s="121"/>
      <c r="D49" s="121"/>
      <c r="E49" s="121"/>
      <c r="F49" s="121"/>
      <c r="G49" s="121"/>
      <c r="H49" s="121"/>
      <c r="I49" s="121"/>
      <c r="J49" s="121"/>
      <c r="K49" s="141"/>
      <c r="L49" s="121"/>
      <c r="M49" s="121"/>
      <c r="N49" s="121"/>
      <c r="O49" s="121"/>
      <c r="P49" s="121"/>
      <c r="Q49" s="121"/>
      <c r="R49" s="121"/>
      <c r="S49" s="121"/>
      <c r="T49" s="121"/>
      <c r="U49" s="121"/>
      <c r="V49" s="121"/>
      <c r="W49" s="121"/>
      <c r="X49" s="121"/>
      <c r="Y49" s="121"/>
      <c r="Z49" s="121"/>
      <c r="AA49" s="121"/>
      <c r="AB49" s="121"/>
      <c r="AC49" s="121"/>
      <c r="AD49" s="121"/>
      <c r="AE49" s="122"/>
      <c r="AF49" s="122"/>
      <c r="AG49" s="122"/>
      <c r="AH49" s="122"/>
      <c r="AI49" s="122"/>
      <c r="AJ49" s="122"/>
      <c r="AK49" s="122"/>
      <c r="AL49" s="122"/>
      <c r="AM49" s="122"/>
      <c r="AN49" s="122"/>
      <c r="AO49" s="122"/>
      <c r="AP49" s="122"/>
      <c r="AQ49" s="122"/>
      <c r="AR49" s="122"/>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row>
    <row r="50" spans="1:69" s="59" customFormat="1" ht="12.95" customHeight="1" x14ac:dyDescent="0.25">
      <c r="A50" s="121"/>
      <c r="B50" s="121"/>
      <c r="C50" s="121"/>
      <c r="D50" s="121"/>
      <c r="E50" s="121"/>
      <c r="F50" s="121"/>
      <c r="G50" s="121"/>
      <c r="H50" s="121"/>
      <c r="I50" s="121"/>
      <c r="J50" s="121"/>
      <c r="K50" s="141"/>
      <c r="L50" s="121"/>
      <c r="M50" s="121"/>
      <c r="N50" s="121"/>
      <c r="O50" s="121"/>
      <c r="P50" s="121"/>
      <c r="Q50" s="121"/>
      <c r="R50" s="121"/>
      <c r="S50" s="121"/>
      <c r="T50" s="121"/>
      <c r="U50" s="121"/>
      <c r="V50" s="121"/>
      <c r="W50" s="121"/>
      <c r="X50" s="121"/>
      <c r="Y50" s="121"/>
      <c r="Z50" s="121"/>
      <c r="AA50" s="121"/>
      <c r="AB50" s="121"/>
      <c r="AC50" s="121"/>
      <c r="AD50" s="121"/>
      <c r="AE50" s="122"/>
      <c r="AF50" s="122"/>
      <c r="AG50" s="122"/>
      <c r="AH50" s="122"/>
      <c r="AI50" s="122"/>
      <c r="AJ50" s="122"/>
      <c r="AK50" s="122"/>
      <c r="AL50" s="122"/>
      <c r="AM50" s="122"/>
      <c r="AN50" s="122"/>
      <c r="AO50" s="122"/>
      <c r="AP50" s="122"/>
      <c r="AQ50" s="122"/>
      <c r="AR50" s="122"/>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row>
    <row r="51" spans="1:69" s="59" customFormat="1" ht="12.95" customHeight="1" x14ac:dyDescent="0.25">
      <c r="A51" s="121"/>
      <c r="B51" s="121"/>
      <c r="C51" s="121"/>
      <c r="D51" s="121"/>
      <c r="E51" s="121"/>
      <c r="F51" s="121"/>
      <c r="G51" s="121"/>
      <c r="H51" s="121"/>
      <c r="I51" s="121"/>
      <c r="J51" s="121"/>
      <c r="K51" s="141"/>
      <c r="L51" s="121"/>
      <c r="M51" s="121"/>
      <c r="N51" s="121"/>
      <c r="O51" s="121"/>
      <c r="P51" s="121"/>
      <c r="Q51" s="121"/>
      <c r="R51" s="121"/>
      <c r="S51" s="121"/>
      <c r="T51" s="121"/>
      <c r="U51" s="121"/>
      <c r="V51" s="121"/>
      <c r="W51" s="121"/>
      <c r="X51" s="121"/>
      <c r="Y51" s="121"/>
      <c r="Z51" s="121"/>
      <c r="AA51" s="121"/>
      <c r="AB51" s="121"/>
      <c r="AC51" s="121"/>
      <c r="AD51" s="121"/>
      <c r="AE51" s="122"/>
      <c r="AF51" s="122"/>
      <c r="AG51" s="122"/>
      <c r="AH51" s="122"/>
      <c r="AI51" s="122"/>
      <c r="AJ51" s="122"/>
      <c r="AK51" s="122"/>
      <c r="AL51" s="122"/>
      <c r="AM51" s="122"/>
      <c r="AN51" s="122"/>
      <c r="AO51" s="122"/>
      <c r="AP51" s="122"/>
      <c r="AQ51" s="122"/>
      <c r="AR51" s="122"/>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row>
    <row r="52" spans="1:69" s="59" customFormat="1" ht="12.95" customHeight="1" x14ac:dyDescent="0.25">
      <c r="A52" s="121"/>
      <c r="B52" s="121"/>
      <c r="C52" s="121"/>
      <c r="D52" s="121"/>
      <c r="E52" s="121"/>
      <c r="F52" s="121"/>
      <c r="G52" s="121"/>
      <c r="H52" s="121"/>
      <c r="I52" s="121"/>
      <c r="J52" s="121"/>
      <c r="K52" s="141"/>
      <c r="L52" s="121"/>
      <c r="M52" s="121"/>
      <c r="N52" s="121"/>
      <c r="O52" s="121"/>
      <c r="P52" s="121"/>
      <c r="Q52" s="121"/>
      <c r="R52" s="121"/>
      <c r="S52" s="121"/>
      <c r="T52" s="121"/>
      <c r="U52" s="121"/>
      <c r="V52" s="121"/>
      <c r="W52" s="121"/>
      <c r="X52" s="121"/>
      <c r="Y52" s="121"/>
      <c r="Z52" s="121"/>
      <c r="AA52" s="121"/>
      <c r="AB52" s="121"/>
      <c r="AC52" s="121"/>
      <c r="AD52" s="121"/>
      <c r="AE52" s="122"/>
      <c r="AF52" s="122"/>
      <c r="AG52" s="122"/>
      <c r="AH52" s="122"/>
      <c r="AI52" s="122"/>
      <c r="AJ52" s="122"/>
      <c r="AK52" s="122"/>
      <c r="AL52" s="122"/>
      <c r="AM52" s="122"/>
      <c r="AN52" s="122"/>
      <c r="AO52" s="122"/>
      <c r="AP52" s="122"/>
      <c r="AQ52" s="122"/>
      <c r="AR52" s="122"/>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row>
    <row r="53" spans="1:69" s="59" customFormat="1" ht="12.95" customHeight="1" x14ac:dyDescent="0.25">
      <c r="A53" s="121"/>
      <c r="B53" s="121"/>
      <c r="C53" s="121"/>
      <c r="D53" s="121"/>
      <c r="E53" s="121"/>
      <c r="F53" s="121"/>
      <c r="G53" s="121"/>
      <c r="H53" s="121"/>
      <c r="I53" s="121"/>
      <c r="J53" s="121"/>
      <c r="K53" s="141"/>
      <c r="L53" s="121"/>
      <c r="M53" s="121"/>
      <c r="N53" s="121"/>
      <c r="O53" s="121"/>
      <c r="P53" s="121"/>
      <c r="Q53" s="121"/>
      <c r="R53" s="121"/>
      <c r="S53" s="121"/>
      <c r="T53" s="121"/>
      <c r="U53" s="121"/>
      <c r="V53" s="121"/>
      <c r="W53" s="121"/>
      <c r="X53" s="121"/>
      <c r="Y53" s="121"/>
      <c r="Z53" s="121"/>
      <c r="AA53" s="121"/>
      <c r="AB53" s="121"/>
      <c r="AC53" s="121"/>
      <c r="AD53" s="121"/>
      <c r="AE53" s="122"/>
      <c r="AF53" s="122"/>
      <c r="AG53" s="122"/>
      <c r="AH53" s="122"/>
      <c r="AI53" s="122"/>
      <c r="AJ53" s="122"/>
      <c r="AK53" s="122"/>
      <c r="AL53" s="122"/>
      <c r="AM53" s="122"/>
      <c r="AN53" s="122"/>
      <c r="AO53" s="122"/>
      <c r="AP53" s="122"/>
      <c r="AQ53" s="122"/>
      <c r="AR53" s="122"/>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row>
    <row r="54" spans="1:69" s="59" customFormat="1" ht="12.95" customHeight="1" x14ac:dyDescent="0.25">
      <c r="A54" s="121"/>
      <c r="B54" s="121"/>
      <c r="C54" s="121"/>
      <c r="D54" s="121"/>
      <c r="E54" s="121"/>
      <c r="F54" s="121"/>
      <c r="G54" s="121"/>
      <c r="H54" s="121"/>
      <c r="I54" s="121"/>
      <c r="J54" s="121"/>
      <c r="K54" s="141"/>
      <c r="L54" s="121"/>
      <c r="M54" s="121"/>
      <c r="N54" s="121"/>
      <c r="O54" s="121"/>
      <c r="P54" s="121"/>
      <c r="Q54" s="121"/>
      <c r="R54" s="121"/>
      <c r="S54" s="121"/>
      <c r="T54" s="121"/>
      <c r="U54" s="121"/>
      <c r="V54" s="121"/>
      <c r="W54" s="121"/>
      <c r="X54" s="121"/>
      <c r="Y54" s="121"/>
      <c r="Z54" s="121"/>
      <c r="AA54" s="121"/>
      <c r="AB54" s="121"/>
      <c r="AC54" s="121"/>
      <c r="AD54" s="121"/>
      <c r="AE54" s="122"/>
      <c r="AF54" s="122"/>
      <c r="AG54" s="122"/>
      <c r="AH54" s="122"/>
      <c r="AI54" s="122"/>
      <c r="AJ54" s="122"/>
      <c r="AK54" s="122"/>
      <c r="AL54" s="122"/>
      <c r="AM54" s="122"/>
      <c r="AN54" s="122"/>
      <c r="AO54" s="122"/>
      <c r="AP54" s="122"/>
      <c r="AQ54" s="122"/>
      <c r="AR54" s="122"/>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row>
    <row r="55" spans="1:69" s="59" customFormat="1" ht="12.95" customHeight="1" x14ac:dyDescent="0.25">
      <c r="A55" s="121"/>
      <c r="B55" s="121"/>
      <c r="C55" s="121"/>
      <c r="D55" s="121"/>
      <c r="E55" s="121"/>
      <c r="F55" s="121"/>
      <c r="G55" s="121"/>
      <c r="H55" s="121"/>
      <c r="I55" s="121"/>
      <c r="J55" s="121"/>
      <c r="K55" s="141"/>
      <c r="L55" s="121"/>
      <c r="M55" s="121"/>
      <c r="N55" s="121"/>
      <c r="O55" s="121"/>
      <c r="P55" s="121"/>
      <c r="Q55" s="121"/>
      <c r="R55" s="121"/>
      <c r="S55" s="121"/>
      <c r="T55" s="121"/>
      <c r="U55" s="121"/>
      <c r="V55" s="121"/>
      <c r="W55" s="121"/>
      <c r="X55" s="121"/>
      <c r="Y55" s="121"/>
      <c r="Z55" s="121"/>
      <c r="AA55" s="121"/>
      <c r="AB55" s="121"/>
      <c r="AC55" s="121"/>
      <c r="AD55" s="121"/>
      <c r="AE55" s="122"/>
      <c r="AF55" s="122"/>
      <c r="AG55" s="122"/>
      <c r="AH55" s="122"/>
      <c r="AI55" s="122"/>
      <c r="AJ55" s="122"/>
      <c r="AK55" s="122"/>
      <c r="AL55" s="122"/>
      <c r="AM55" s="122"/>
      <c r="AN55" s="122"/>
      <c r="AO55" s="122"/>
      <c r="AP55" s="122"/>
      <c r="AQ55" s="122"/>
      <c r="AR55" s="122"/>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row>
    <row r="56" spans="1:69" s="59" customFormat="1" ht="12.95" customHeight="1" x14ac:dyDescent="0.25">
      <c r="A56" s="121"/>
      <c r="B56" s="121"/>
      <c r="C56" s="121"/>
      <c r="D56" s="121"/>
      <c r="E56" s="121"/>
      <c r="F56" s="121"/>
      <c r="G56" s="121"/>
      <c r="H56" s="121"/>
      <c r="I56" s="121"/>
      <c r="J56" s="121"/>
      <c r="K56" s="141"/>
      <c r="L56" s="121"/>
      <c r="M56" s="121"/>
      <c r="N56" s="121"/>
      <c r="O56" s="121"/>
      <c r="P56" s="121"/>
      <c r="Q56" s="121"/>
      <c r="R56" s="121"/>
      <c r="S56" s="121"/>
      <c r="T56" s="121"/>
      <c r="U56" s="121"/>
      <c r="V56" s="121"/>
      <c r="W56" s="121"/>
      <c r="X56" s="121"/>
      <c r="Y56" s="121"/>
      <c r="Z56" s="121"/>
      <c r="AA56" s="121"/>
      <c r="AB56" s="121"/>
      <c r="AC56" s="121"/>
      <c r="AD56" s="121"/>
      <c r="AE56" s="122"/>
      <c r="AF56" s="122"/>
      <c r="AG56" s="122"/>
      <c r="AH56" s="122"/>
      <c r="AI56" s="122"/>
      <c r="AJ56" s="122"/>
      <c r="AK56" s="122"/>
      <c r="AL56" s="122"/>
      <c r="AM56" s="122"/>
      <c r="AN56" s="122"/>
      <c r="AO56" s="122"/>
      <c r="AP56" s="122"/>
      <c r="AQ56" s="122"/>
      <c r="AR56" s="122"/>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row>
    <row r="57" spans="1:69" s="59" customFormat="1" ht="12.95" customHeight="1" x14ac:dyDescent="0.25">
      <c r="A57" s="121"/>
      <c r="B57" s="121"/>
      <c r="C57" s="121"/>
      <c r="D57" s="121"/>
      <c r="E57" s="121"/>
      <c r="F57" s="121"/>
      <c r="G57" s="121"/>
      <c r="H57" s="121"/>
      <c r="I57" s="121"/>
      <c r="J57" s="121"/>
      <c r="K57" s="141"/>
      <c r="L57" s="121"/>
      <c r="M57" s="121"/>
      <c r="N57" s="121"/>
      <c r="O57" s="121"/>
      <c r="P57" s="121"/>
      <c r="Q57" s="121"/>
      <c r="R57" s="121"/>
      <c r="S57" s="121"/>
      <c r="T57" s="121"/>
      <c r="U57" s="121"/>
      <c r="V57" s="121"/>
      <c r="W57" s="121"/>
      <c r="X57" s="121"/>
      <c r="Y57" s="121"/>
      <c r="Z57" s="121"/>
      <c r="AA57" s="121"/>
      <c r="AB57" s="121"/>
      <c r="AC57" s="121"/>
      <c r="AD57" s="121"/>
      <c r="AE57" s="122"/>
      <c r="AF57" s="122"/>
      <c r="AG57" s="122"/>
      <c r="AH57" s="122"/>
      <c r="AI57" s="122"/>
      <c r="AJ57" s="122"/>
      <c r="AK57" s="122"/>
      <c r="AL57" s="122"/>
      <c r="AM57" s="122"/>
      <c r="AN57" s="122"/>
      <c r="AO57" s="122"/>
      <c r="AP57" s="122"/>
      <c r="AQ57" s="122"/>
      <c r="AR57" s="122"/>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row>
    <row r="58" spans="1:69" s="59" customFormat="1" ht="12.95" customHeight="1" x14ac:dyDescent="0.25">
      <c r="A58" s="121"/>
      <c r="B58" s="121"/>
      <c r="C58" s="121"/>
      <c r="D58" s="121"/>
      <c r="E58" s="121"/>
      <c r="F58" s="121"/>
      <c r="G58" s="121"/>
      <c r="H58" s="121"/>
      <c r="I58" s="121"/>
      <c r="J58" s="121"/>
      <c r="K58" s="141"/>
      <c r="L58" s="121"/>
      <c r="M58" s="121"/>
      <c r="N58" s="121"/>
      <c r="O58" s="121"/>
      <c r="P58" s="121"/>
      <c r="Q58" s="121"/>
      <c r="R58" s="121"/>
      <c r="S58" s="121"/>
      <c r="T58" s="121"/>
      <c r="U58" s="121"/>
      <c r="V58" s="121"/>
      <c r="W58" s="121"/>
      <c r="X58" s="121"/>
      <c r="Y58" s="121"/>
      <c r="Z58" s="121"/>
      <c r="AA58" s="121"/>
      <c r="AB58" s="121"/>
      <c r="AC58" s="121"/>
      <c r="AD58" s="121"/>
      <c r="AE58" s="122"/>
      <c r="AF58" s="122"/>
      <c r="AG58" s="122"/>
      <c r="AH58" s="122"/>
      <c r="AI58" s="122"/>
      <c r="AJ58" s="122"/>
      <c r="AK58" s="122"/>
      <c r="AL58" s="122"/>
      <c r="AM58" s="122"/>
      <c r="AN58" s="122"/>
      <c r="AO58" s="122"/>
      <c r="AP58" s="122"/>
      <c r="AQ58" s="122"/>
      <c r="AR58" s="122"/>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row>
    <row r="59" spans="1:69" s="59" customFormat="1" ht="12.95" customHeight="1" x14ac:dyDescent="0.25">
      <c r="A59" s="121"/>
      <c r="B59" s="121"/>
      <c r="C59" s="121"/>
      <c r="D59" s="121"/>
      <c r="E59" s="121"/>
      <c r="F59" s="121"/>
      <c r="G59" s="121"/>
      <c r="H59" s="121"/>
      <c r="I59" s="121"/>
      <c r="J59" s="121"/>
      <c r="K59" s="141"/>
      <c r="L59" s="121"/>
      <c r="M59" s="121"/>
      <c r="N59" s="121"/>
      <c r="O59" s="121"/>
      <c r="P59" s="121"/>
      <c r="Q59" s="121"/>
      <c r="R59" s="121"/>
      <c r="S59" s="121"/>
      <c r="T59" s="121"/>
      <c r="U59" s="121"/>
      <c r="V59" s="121"/>
      <c r="W59" s="121"/>
      <c r="X59" s="121"/>
      <c r="Y59" s="121"/>
      <c r="Z59" s="121"/>
      <c r="AA59" s="121"/>
      <c r="AB59" s="121"/>
      <c r="AC59" s="121"/>
      <c r="AD59" s="121"/>
      <c r="AE59" s="122"/>
      <c r="AF59" s="122"/>
      <c r="AG59" s="122"/>
      <c r="AH59" s="122"/>
      <c r="AI59" s="122"/>
      <c r="AJ59" s="122"/>
      <c r="AK59" s="122"/>
      <c r="AL59" s="122"/>
      <c r="AM59" s="122"/>
      <c r="AN59" s="122"/>
      <c r="AO59" s="122"/>
      <c r="AP59" s="122"/>
      <c r="AQ59" s="122"/>
      <c r="AR59" s="122"/>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row>
    <row r="60" spans="1:69" s="59" customFormat="1" ht="12.95" customHeight="1" x14ac:dyDescent="0.25">
      <c r="A60" s="121"/>
      <c r="B60" s="121"/>
      <c r="C60" s="121"/>
      <c r="D60" s="121"/>
      <c r="E60" s="121"/>
      <c r="F60" s="121"/>
      <c r="G60" s="121"/>
      <c r="H60" s="121"/>
      <c r="I60" s="121"/>
      <c r="J60" s="121"/>
      <c r="K60" s="141"/>
      <c r="L60" s="121"/>
      <c r="M60" s="121"/>
      <c r="N60" s="121"/>
      <c r="O60" s="121"/>
      <c r="P60" s="121"/>
      <c r="Q60" s="121"/>
      <c r="R60" s="121"/>
      <c r="S60" s="121"/>
      <c r="T60" s="121"/>
      <c r="U60" s="121"/>
      <c r="V60" s="121"/>
      <c r="W60" s="121"/>
      <c r="X60" s="121"/>
      <c r="Y60" s="121"/>
      <c r="Z60" s="121"/>
      <c r="AA60" s="121"/>
      <c r="AB60" s="121"/>
      <c r="AC60" s="121"/>
      <c r="AD60" s="121"/>
      <c r="AE60" s="122"/>
      <c r="AF60" s="122"/>
      <c r="AG60" s="122"/>
      <c r="AH60" s="122"/>
      <c r="AI60" s="122"/>
      <c r="AJ60" s="122"/>
      <c r="AK60" s="122"/>
      <c r="AL60" s="122"/>
      <c r="AM60" s="122"/>
      <c r="AN60" s="122"/>
      <c r="AO60" s="122"/>
      <c r="AP60" s="122"/>
      <c r="AQ60" s="122"/>
      <c r="AR60" s="122"/>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row>
    <row r="61" spans="1:69" s="59" customFormat="1" ht="12.95" customHeight="1" x14ac:dyDescent="0.25">
      <c r="A61" s="121"/>
      <c r="B61" s="121"/>
      <c r="C61" s="121"/>
      <c r="D61" s="121"/>
      <c r="E61" s="121"/>
      <c r="F61" s="121"/>
      <c r="G61" s="121"/>
      <c r="H61" s="121"/>
      <c r="I61" s="121"/>
      <c r="J61" s="121"/>
      <c r="K61" s="141"/>
      <c r="L61" s="121"/>
      <c r="M61" s="121"/>
      <c r="N61" s="121"/>
      <c r="O61" s="121"/>
      <c r="P61" s="121"/>
      <c r="Q61" s="121"/>
      <c r="R61" s="121"/>
      <c r="S61" s="121"/>
      <c r="T61" s="121"/>
      <c r="U61" s="121"/>
      <c r="V61" s="121"/>
      <c r="W61" s="121"/>
      <c r="X61" s="121"/>
      <c r="Y61" s="121"/>
      <c r="Z61" s="121"/>
      <c r="AA61" s="121"/>
      <c r="AB61" s="121"/>
      <c r="AC61" s="121"/>
      <c r="AD61" s="121"/>
      <c r="AE61" s="122"/>
      <c r="AF61" s="122"/>
      <c r="AG61" s="122"/>
      <c r="AH61" s="122"/>
      <c r="AI61" s="122"/>
      <c r="AJ61" s="122"/>
      <c r="AK61" s="122"/>
      <c r="AL61" s="122"/>
      <c r="AM61" s="122"/>
      <c r="AN61" s="122"/>
      <c r="AO61" s="122"/>
      <c r="AP61" s="122"/>
      <c r="AQ61" s="122"/>
      <c r="AR61" s="122"/>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row>
    <row r="62" spans="1:69" s="59" customFormat="1" ht="12.95" customHeight="1" x14ac:dyDescent="0.25">
      <c r="A62" s="121"/>
      <c r="B62" s="121"/>
      <c r="C62" s="121"/>
      <c r="D62" s="121"/>
      <c r="E62" s="121"/>
      <c r="F62" s="121"/>
      <c r="G62" s="121"/>
      <c r="H62" s="121"/>
      <c r="I62" s="121"/>
      <c r="J62" s="121"/>
      <c r="K62" s="141"/>
      <c r="L62" s="121"/>
      <c r="M62" s="121"/>
      <c r="N62" s="121"/>
      <c r="O62" s="121"/>
      <c r="P62" s="121"/>
      <c r="Q62" s="121"/>
      <c r="R62" s="121"/>
      <c r="S62" s="121"/>
      <c r="T62" s="121"/>
      <c r="U62" s="121"/>
      <c r="V62" s="121"/>
      <c r="W62" s="121"/>
      <c r="X62" s="121"/>
      <c r="Y62" s="121"/>
      <c r="Z62" s="121"/>
      <c r="AA62" s="121"/>
      <c r="AB62" s="121"/>
      <c r="AC62" s="121"/>
      <c r="AD62" s="121"/>
      <c r="AE62" s="122"/>
      <c r="AF62" s="122"/>
      <c r="AG62" s="122"/>
      <c r="AH62" s="122"/>
      <c r="AI62" s="122"/>
      <c r="AJ62" s="122"/>
      <c r="AK62" s="122"/>
      <c r="AL62" s="122"/>
      <c r="AM62" s="122"/>
      <c r="AN62" s="122"/>
      <c r="AO62" s="122"/>
      <c r="AP62" s="122"/>
      <c r="AQ62" s="122"/>
      <c r="AR62" s="122"/>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row>
    <row r="63" spans="1:69" s="59" customFormat="1" ht="12.95" customHeight="1" x14ac:dyDescent="0.25">
      <c r="A63" s="121"/>
      <c r="B63" s="121"/>
      <c r="C63" s="121"/>
      <c r="D63" s="121"/>
      <c r="E63" s="121"/>
      <c r="F63" s="121"/>
      <c r="G63" s="121"/>
      <c r="H63" s="121"/>
      <c r="I63" s="121"/>
      <c r="J63" s="121"/>
      <c r="K63" s="141"/>
      <c r="L63" s="121"/>
      <c r="M63" s="121"/>
      <c r="N63" s="121"/>
      <c r="O63" s="121"/>
      <c r="P63" s="121"/>
      <c r="Q63" s="121"/>
      <c r="R63" s="121"/>
      <c r="S63" s="121"/>
      <c r="T63" s="121"/>
      <c r="U63" s="121"/>
      <c r="V63" s="121"/>
      <c r="W63" s="121"/>
      <c r="X63" s="121"/>
      <c r="Y63" s="121"/>
      <c r="Z63" s="121"/>
      <c r="AA63" s="121"/>
      <c r="AB63" s="121"/>
      <c r="AC63" s="121"/>
      <c r="AD63" s="121"/>
      <c r="AE63" s="122"/>
      <c r="AF63" s="122"/>
      <c r="AG63" s="122"/>
      <c r="AH63" s="122"/>
      <c r="AI63" s="122"/>
      <c r="AJ63" s="122"/>
      <c r="AK63" s="122"/>
      <c r="AL63" s="122"/>
      <c r="AM63" s="122"/>
      <c r="AN63" s="122"/>
      <c r="AO63" s="122"/>
      <c r="AP63" s="122"/>
      <c r="AQ63" s="122"/>
      <c r="AR63" s="122"/>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row>
    <row r="64" spans="1:69" s="59" customFormat="1" ht="12.95" customHeight="1" x14ac:dyDescent="0.25">
      <c r="A64" s="121"/>
      <c r="B64" s="121"/>
      <c r="C64" s="121"/>
      <c r="D64" s="121"/>
      <c r="E64" s="121"/>
      <c r="F64" s="121"/>
      <c r="G64" s="121"/>
      <c r="H64" s="121"/>
      <c r="I64" s="121"/>
      <c r="J64" s="121"/>
      <c r="K64" s="141"/>
      <c r="L64" s="121"/>
      <c r="M64" s="121"/>
      <c r="N64" s="121"/>
      <c r="O64" s="121"/>
      <c r="P64" s="121"/>
      <c r="Q64" s="121"/>
      <c r="R64" s="121"/>
      <c r="S64" s="121"/>
      <c r="T64" s="121"/>
      <c r="U64" s="121"/>
      <c r="V64" s="121"/>
      <c r="W64" s="121"/>
      <c r="X64" s="121"/>
      <c r="Y64" s="121"/>
      <c r="Z64" s="121"/>
      <c r="AA64" s="121"/>
      <c r="AB64" s="121"/>
      <c r="AC64" s="121"/>
      <c r="AD64" s="121"/>
      <c r="AE64" s="122"/>
      <c r="AF64" s="122"/>
      <c r="AG64" s="122"/>
      <c r="AH64" s="122"/>
      <c r="AI64" s="122"/>
      <c r="AJ64" s="122"/>
      <c r="AK64" s="122"/>
      <c r="AL64" s="122"/>
      <c r="AM64" s="122"/>
      <c r="AN64" s="122"/>
      <c r="AO64" s="122"/>
      <c r="AP64" s="122"/>
      <c r="AQ64" s="122"/>
      <c r="AR64" s="122"/>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row>
    <row r="65" spans="1:69" s="59" customFormat="1" ht="12.95" customHeight="1" x14ac:dyDescent="0.25">
      <c r="A65" s="121"/>
      <c r="B65" s="121"/>
      <c r="C65" s="121"/>
      <c r="D65" s="121"/>
      <c r="E65" s="121"/>
      <c r="F65" s="121"/>
      <c r="G65" s="121"/>
      <c r="H65" s="121"/>
      <c r="I65" s="121"/>
      <c r="J65" s="121"/>
      <c r="K65" s="141"/>
      <c r="L65" s="121"/>
      <c r="M65" s="121"/>
      <c r="N65" s="121"/>
      <c r="O65" s="121"/>
      <c r="P65" s="121"/>
      <c r="Q65" s="121"/>
      <c r="R65" s="121"/>
      <c r="S65" s="121"/>
      <c r="T65" s="121"/>
      <c r="U65" s="121"/>
      <c r="V65" s="121"/>
      <c r="W65" s="121"/>
      <c r="X65" s="121"/>
      <c r="Y65" s="121"/>
      <c r="Z65" s="121"/>
      <c r="AA65" s="121"/>
      <c r="AB65" s="121"/>
      <c r="AC65" s="121"/>
      <c r="AD65" s="121"/>
      <c r="AE65" s="122"/>
      <c r="AF65" s="122"/>
      <c r="AG65" s="122"/>
      <c r="AH65" s="122"/>
      <c r="AI65" s="122"/>
      <c r="AJ65" s="122"/>
      <c r="AK65" s="122"/>
      <c r="AL65" s="122"/>
      <c r="AM65" s="122"/>
      <c r="AN65" s="122"/>
      <c r="AO65" s="122"/>
      <c r="AP65" s="122"/>
      <c r="AQ65" s="122"/>
      <c r="AR65" s="122"/>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row>
    <row r="66" spans="1:69" s="59" customFormat="1" ht="12.95" customHeight="1" x14ac:dyDescent="0.25">
      <c r="A66" s="121"/>
      <c r="B66" s="121"/>
      <c r="C66" s="121"/>
      <c r="D66" s="121"/>
      <c r="E66" s="121"/>
      <c r="F66" s="121"/>
      <c r="G66" s="121"/>
      <c r="H66" s="121"/>
      <c r="I66" s="121"/>
      <c r="J66" s="121"/>
      <c r="K66" s="141"/>
      <c r="L66" s="121"/>
      <c r="M66" s="121"/>
      <c r="N66" s="121"/>
      <c r="O66" s="121"/>
      <c r="P66" s="121"/>
      <c r="Q66" s="121"/>
      <c r="R66" s="121"/>
      <c r="S66" s="121"/>
      <c r="T66" s="121"/>
      <c r="U66" s="121"/>
      <c r="V66" s="121"/>
      <c r="W66" s="121"/>
      <c r="X66" s="121"/>
      <c r="Y66" s="121"/>
      <c r="Z66" s="121"/>
      <c r="AA66" s="121"/>
      <c r="AB66" s="121"/>
      <c r="AC66" s="121"/>
      <c r="AD66" s="121"/>
      <c r="AE66" s="122"/>
      <c r="AF66" s="122"/>
      <c r="AG66" s="122"/>
      <c r="AH66" s="122"/>
      <c r="AI66" s="122"/>
      <c r="AJ66" s="122"/>
      <c r="AK66" s="122"/>
      <c r="AL66" s="122"/>
      <c r="AM66" s="122"/>
      <c r="AN66" s="122"/>
      <c r="AO66" s="122"/>
      <c r="AP66" s="122"/>
      <c r="AQ66" s="122"/>
      <c r="AR66" s="122"/>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row>
    <row r="67" spans="1:69" s="59" customFormat="1" ht="12.95" customHeight="1" x14ac:dyDescent="0.25">
      <c r="A67" s="121"/>
      <c r="B67" s="121"/>
      <c r="C67" s="121"/>
      <c r="D67" s="121"/>
      <c r="E67" s="121"/>
      <c r="F67" s="121"/>
      <c r="G67" s="121"/>
      <c r="H67" s="121"/>
      <c r="I67" s="121"/>
      <c r="J67" s="121"/>
      <c r="K67" s="141"/>
      <c r="L67" s="121"/>
      <c r="M67" s="121"/>
      <c r="N67" s="121"/>
      <c r="O67" s="121"/>
      <c r="P67" s="121"/>
      <c r="Q67" s="121"/>
      <c r="R67" s="121"/>
      <c r="S67" s="121"/>
      <c r="T67" s="121"/>
      <c r="U67" s="121"/>
      <c r="V67" s="121"/>
      <c r="W67" s="121"/>
      <c r="X67" s="121"/>
      <c r="Y67" s="121"/>
      <c r="Z67" s="121"/>
      <c r="AA67" s="121"/>
      <c r="AB67" s="121"/>
      <c r="AC67" s="121"/>
      <c r="AD67" s="121"/>
      <c r="AE67" s="122"/>
      <c r="AF67" s="122"/>
      <c r="AG67" s="122"/>
      <c r="AH67" s="122"/>
      <c r="AI67" s="122"/>
      <c r="AJ67" s="122"/>
      <c r="AK67" s="122"/>
      <c r="AL67" s="122"/>
      <c r="AM67" s="122"/>
      <c r="AN67" s="122"/>
      <c r="AO67" s="122"/>
      <c r="AP67" s="122"/>
      <c r="AQ67" s="122"/>
      <c r="AR67" s="122"/>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row>
    <row r="68" spans="1:69" s="59" customFormat="1" ht="12.95" customHeight="1" x14ac:dyDescent="0.25">
      <c r="A68" s="121"/>
      <c r="B68" s="121"/>
      <c r="C68" s="121"/>
      <c r="D68" s="121"/>
      <c r="E68" s="121"/>
      <c r="F68" s="121"/>
      <c r="G68" s="121"/>
      <c r="H68" s="121"/>
      <c r="I68" s="121"/>
      <c r="J68" s="121"/>
      <c r="K68" s="141"/>
      <c r="L68" s="121"/>
      <c r="M68" s="121"/>
      <c r="N68" s="121"/>
      <c r="O68" s="121"/>
      <c r="P68" s="121"/>
      <c r="Q68" s="121"/>
      <c r="R68" s="121"/>
      <c r="S68" s="121"/>
      <c r="T68" s="121"/>
      <c r="U68" s="121"/>
      <c r="V68" s="121"/>
      <c r="W68" s="121"/>
      <c r="X68" s="121"/>
      <c r="Y68" s="121"/>
      <c r="Z68" s="121"/>
      <c r="AA68" s="121"/>
      <c r="AB68" s="121"/>
      <c r="AC68" s="121"/>
      <c r="AD68" s="121"/>
      <c r="AE68" s="122"/>
      <c r="AF68" s="122"/>
      <c r="AG68" s="122"/>
      <c r="AH68" s="122"/>
      <c r="AI68" s="122"/>
      <c r="AJ68" s="122"/>
      <c r="AK68" s="122"/>
      <c r="AL68" s="122"/>
      <c r="AM68" s="122"/>
      <c r="AN68" s="122"/>
      <c r="AO68" s="122"/>
      <c r="AP68" s="122"/>
      <c r="AQ68" s="122"/>
      <c r="AR68" s="122"/>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row>
    <row r="69" spans="1:69" s="59" customFormat="1" ht="12.95" customHeight="1" x14ac:dyDescent="0.25">
      <c r="A69" s="121"/>
      <c r="B69" s="121"/>
      <c r="C69" s="121"/>
      <c r="D69" s="121"/>
      <c r="E69" s="121"/>
      <c r="F69" s="121"/>
      <c r="G69" s="121"/>
      <c r="H69" s="121"/>
      <c r="I69" s="121"/>
      <c r="J69" s="121"/>
      <c r="K69" s="141"/>
      <c r="L69" s="121"/>
      <c r="M69" s="121"/>
      <c r="N69" s="121"/>
      <c r="O69" s="121"/>
      <c r="P69" s="121"/>
      <c r="Q69" s="121"/>
      <c r="R69" s="121"/>
      <c r="S69" s="121"/>
      <c r="T69" s="121"/>
      <c r="U69" s="121"/>
      <c r="V69" s="121"/>
      <c r="W69" s="121"/>
      <c r="X69" s="121"/>
      <c r="Y69" s="121"/>
      <c r="Z69" s="121"/>
      <c r="AA69" s="121"/>
      <c r="AB69" s="121"/>
      <c r="AC69" s="121"/>
      <c r="AD69" s="121"/>
      <c r="AE69" s="122"/>
      <c r="AF69" s="122"/>
      <c r="AG69" s="122"/>
      <c r="AH69" s="122"/>
      <c r="AI69" s="122"/>
      <c r="AJ69" s="122"/>
      <c r="AK69" s="122"/>
      <c r="AL69" s="122"/>
      <c r="AM69" s="122"/>
      <c r="AN69" s="122"/>
      <c r="AO69" s="122"/>
      <c r="AP69" s="122"/>
      <c r="AQ69" s="122"/>
      <c r="AR69" s="122"/>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row>
    <row r="70" spans="1:69" s="59" customFormat="1" ht="12.95" customHeight="1" x14ac:dyDescent="0.25">
      <c r="A70" s="121"/>
      <c r="B70" s="121"/>
      <c r="C70" s="121"/>
      <c r="D70" s="121"/>
      <c r="E70" s="121"/>
      <c r="F70" s="121"/>
      <c r="G70" s="121"/>
      <c r="H70" s="121"/>
      <c r="I70" s="121"/>
      <c r="J70" s="121"/>
      <c r="K70" s="141"/>
      <c r="L70" s="121"/>
      <c r="M70" s="121"/>
      <c r="N70" s="121"/>
      <c r="O70" s="121"/>
      <c r="P70" s="121"/>
      <c r="Q70" s="121"/>
      <c r="R70" s="121"/>
      <c r="S70" s="121"/>
      <c r="T70" s="121"/>
      <c r="U70" s="121"/>
      <c r="V70" s="121"/>
      <c r="W70" s="121"/>
      <c r="X70" s="121"/>
      <c r="Y70" s="121"/>
      <c r="Z70" s="121"/>
      <c r="AA70" s="121"/>
      <c r="AB70" s="121"/>
      <c r="AC70" s="121"/>
      <c r="AD70" s="121"/>
      <c r="AE70" s="122"/>
      <c r="AF70" s="122"/>
      <c r="AG70" s="122"/>
      <c r="AH70" s="122"/>
      <c r="AI70" s="122"/>
      <c r="AJ70" s="122"/>
      <c r="AK70" s="122"/>
      <c r="AL70" s="122"/>
      <c r="AM70" s="122"/>
      <c r="AN70" s="122"/>
      <c r="AO70" s="122"/>
      <c r="AP70" s="122"/>
      <c r="AQ70" s="122"/>
      <c r="AR70" s="122"/>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row>
    <row r="71" spans="1:69" s="59" customFormat="1" ht="12.95" customHeight="1" x14ac:dyDescent="0.25">
      <c r="A71" s="121"/>
      <c r="B71" s="121"/>
      <c r="C71" s="121"/>
      <c r="D71" s="121"/>
      <c r="E71" s="121"/>
      <c r="F71" s="121"/>
      <c r="G71" s="121"/>
      <c r="H71" s="121"/>
      <c r="I71" s="121"/>
      <c r="J71" s="121"/>
      <c r="K71" s="141"/>
      <c r="L71" s="121"/>
      <c r="M71" s="121"/>
      <c r="N71" s="121"/>
      <c r="O71" s="121"/>
      <c r="P71" s="121"/>
      <c r="Q71" s="121"/>
      <c r="R71" s="121"/>
      <c r="S71" s="121"/>
      <c r="T71" s="121"/>
      <c r="U71" s="121"/>
      <c r="V71" s="121"/>
      <c r="W71" s="121"/>
      <c r="X71" s="121"/>
      <c r="Y71" s="121"/>
      <c r="Z71" s="121"/>
      <c r="AA71" s="121"/>
      <c r="AB71" s="121"/>
      <c r="AC71" s="121"/>
      <c r="AD71" s="121"/>
      <c r="AE71" s="122"/>
      <c r="AF71" s="122"/>
      <c r="AG71" s="122"/>
      <c r="AH71" s="122"/>
      <c r="AI71" s="122"/>
      <c r="AJ71" s="122"/>
      <c r="AK71" s="122"/>
      <c r="AL71" s="122"/>
      <c r="AM71" s="122"/>
      <c r="AN71" s="122"/>
      <c r="AO71" s="122"/>
      <c r="AP71" s="122"/>
      <c r="AQ71" s="122"/>
      <c r="AR71" s="122"/>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row>
    <row r="72" spans="1:69" s="59" customFormat="1" ht="12.95" customHeight="1" x14ac:dyDescent="0.25">
      <c r="A72" s="121"/>
      <c r="B72" s="121"/>
      <c r="C72" s="121"/>
      <c r="D72" s="121"/>
      <c r="E72" s="121"/>
      <c r="F72" s="121"/>
      <c r="G72" s="121"/>
      <c r="H72" s="121"/>
      <c r="I72" s="121"/>
      <c r="J72" s="121"/>
      <c r="K72" s="141"/>
      <c r="L72" s="121"/>
      <c r="M72" s="121"/>
      <c r="N72" s="121"/>
      <c r="O72" s="121"/>
      <c r="P72" s="121"/>
      <c r="Q72" s="121"/>
      <c r="R72" s="121"/>
      <c r="S72" s="121"/>
      <c r="T72" s="121"/>
      <c r="U72" s="121"/>
      <c r="V72" s="121"/>
      <c r="W72" s="121"/>
      <c r="X72" s="121"/>
      <c r="Y72" s="121"/>
      <c r="Z72" s="121"/>
      <c r="AA72" s="121"/>
      <c r="AB72" s="121"/>
      <c r="AC72" s="121"/>
      <c r="AD72" s="121"/>
      <c r="AE72" s="122"/>
      <c r="AF72" s="122"/>
      <c r="AG72" s="122"/>
      <c r="AH72" s="122"/>
      <c r="AI72" s="122"/>
      <c r="AJ72" s="122"/>
      <c r="AK72" s="122"/>
      <c r="AL72" s="122"/>
      <c r="AM72" s="122"/>
      <c r="AN72" s="122"/>
      <c r="AO72" s="122"/>
      <c r="AP72" s="122"/>
      <c r="AQ72" s="122"/>
      <c r="AR72" s="122"/>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row>
    <row r="73" spans="1:69" s="59" customFormat="1" ht="12.95" customHeight="1" x14ac:dyDescent="0.25">
      <c r="A73" s="121"/>
      <c r="B73" s="121"/>
      <c r="C73" s="121"/>
      <c r="D73" s="121"/>
      <c r="E73" s="121"/>
      <c r="F73" s="121"/>
      <c r="G73" s="121"/>
      <c r="H73" s="121"/>
      <c r="I73" s="121"/>
      <c r="J73" s="121"/>
      <c r="K73" s="141"/>
      <c r="L73" s="121"/>
      <c r="M73" s="121"/>
      <c r="N73" s="121"/>
      <c r="O73" s="121"/>
      <c r="P73" s="121"/>
      <c r="Q73" s="121"/>
      <c r="R73" s="121"/>
      <c r="S73" s="121"/>
      <c r="T73" s="121"/>
      <c r="U73" s="121"/>
      <c r="V73" s="121"/>
      <c r="W73" s="121"/>
      <c r="X73" s="121"/>
      <c r="Y73" s="121"/>
      <c r="Z73" s="121"/>
      <c r="AA73" s="121"/>
      <c r="AB73" s="121"/>
      <c r="AC73" s="121"/>
      <c r="AD73" s="121"/>
      <c r="AE73" s="122"/>
      <c r="AF73" s="122"/>
      <c r="AG73" s="122"/>
      <c r="AH73" s="122"/>
      <c r="AI73" s="122"/>
      <c r="AJ73" s="122"/>
      <c r="AK73" s="122"/>
      <c r="AL73" s="122"/>
      <c r="AM73" s="122"/>
      <c r="AN73" s="122"/>
      <c r="AO73" s="122"/>
      <c r="AP73" s="122"/>
      <c r="AQ73" s="122"/>
      <c r="AR73" s="122"/>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row>
    <row r="74" spans="1:69" s="59" customFormat="1" ht="12.95" customHeight="1" x14ac:dyDescent="0.25">
      <c r="A74" s="121"/>
      <c r="B74" s="121"/>
      <c r="C74" s="121"/>
      <c r="D74" s="121"/>
      <c r="E74" s="121"/>
      <c r="F74" s="121"/>
      <c r="G74" s="121"/>
      <c r="H74" s="121"/>
      <c r="I74" s="121"/>
      <c r="J74" s="121"/>
      <c r="K74" s="141"/>
      <c r="L74" s="121"/>
      <c r="M74" s="121"/>
      <c r="N74" s="121"/>
      <c r="O74" s="121"/>
      <c r="P74" s="121"/>
      <c r="Q74" s="121"/>
      <c r="R74" s="121"/>
      <c r="S74" s="121"/>
      <c r="T74" s="121"/>
      <c r="U74" s="121"/>
      <c r="V74" s="121"/>
      <c r="W74" s="121"/>
      <c r="X74" s="121"/>
      <c r="Y74" s="121"/>
      <c r="Z74" s="121"/>
      <c r="AA74" s="121"/>
      <c r="AB74" s="121"/>
      <c r="AC74" s="121"/>
      <c r="AD74" s="121"/>
      <c r="AE74" s="122"/>
      <c r="AF74" s="122"/>
      <c r="AG74" s="122"/>
      <c r="AH74" s="122"/>
      <c r="AI74" s="122"/>
      <c r="AJ74" s="122"/>
      <c r="AK74" s="122"/>
      <c r="AL74" s="122"/>
      <c r="AM74" s="122"/>
      <c r="AN74" s="122"/>
      <c r="AO74" s="122"/>
      <c r="AP74" s="122"/>
      <c r="AQ74" s="122"/>
      <c r="AR74" s="122"/>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row>
    <row r="75" spans="1:69" s="59" customFormat="1" ht="12.95" customHeight="1" x14ac:dyDescent="0.25">
      <c r="A75" s="121"/>
      <c r="B75" s="121"/>
      <c r="C75" s="121"/>
      <c r="D75" s="121"/>
      <c r="E75" s="121"/>
      <c r="F75" s="121"/>
      <c r="G75" s="121"/>
      <c r="H75" s="121"/>
      <c r="I75" s="121"/>
      <c r="J75" s="121"/>
      <c r="K75" s="141"/>
      <c r="L75" s="121"/>
      <c r="M75" s="121"/>
      <c r="N75" s="121"/>
      <c r="O75" s="121"/>
      <c r="P75" s="121"/>
      <c r="Q75" s="121"/>
      <c r="R75" s="121"/>
      <c r="S75" s="121"/>
      <c r="T75" s="121"/>
      <c r="U75" s="121"/>
      <c r="V75" s="121"/>
      <c r="W75" s="121"/>
      <c r="X75" s="121"/>
      <c r="Y75" s="121"/>
      <c r="Z75" s="121"/>
      <c r="AA75" s="121"/>
      <c r="AB75" s="121"/>
      <c r="AC75" s="121"/>
      <c r="AD75" s="121"/>
      <c r="AE75" s="122"/>
      <c r="AF75" s="122"/>
      <c r="AG75" s="122"/>
      <c r="AH75" s="122"/>
      <c r="AI75" s="122"/>
      <c r="AJ75" s="122"/>
      <c r="AK75" s="122"/>
      <c r="AL75" s="122"/>
      <c r="AM75" s="122"/>
      <c r="AN75" s="122"/>
      <c r="AO75" s="122"/>
      <c r="AP75" s="122"/>
      <c r="AQ75" s="122"/>
      <c r="AR75" s="122"/>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row>
    <row r="76" spans="1:69" s="59" customFormat="1" ht="12.95" customHeight="1" x14ac:dyDescent="0.25">
      <c r="A76" s="121"/>
      <c r="B76" s="121"/>
      <c r="C76" s="121"/>
      <c r="D76" s="121"/>
      <c r="E76" s="121"/>
      <c r="F76" s="121"/>
      <c r="G76" s="121"/>
      <c r="H76" s="121"/>
      <c r="I76" s="121"/>
      <c r="J76" s="121"/>
      <c r="K76" s="141"/>
      <c r="L76" s="121"/>
      <c r="M76" s="121"/>
      <c r="N76" s="121"/>
      <c r="O76" s="121"/>
      <c r="P76" s="121"/>
      <c r="Q76" s="121"/>
      <c r="R76" s="121"/>
      <c r="S76" s="121"/>
      <c r="T76" s="121"/>
      <c r="U76" s="121"/>
      <c r="V76" s="121"/>
      <c r="W76" s="121"/>
      <c r="X76" s="121"/>
      <c r="Y76" s="121"/>
      <c r="Z76" s="121"/>
      <c r="AA76" s="121"/>
      <c r="AB76" s="121"/>
      <c r="AC76" s="121"/>
      <c r="AD76" s="121"/>
      <c r="AE76" s="122"/>
      <c r="AF76" s="122"/>
      <c r="AG76" s="122"/>
      <c r="AH76" s="122"/>
      <c r="AI76" s="122"/>
      <c r="AJ76" s="122"/>
      <c r="AK76" s="122"/>
      <c r="AL76" s="122"/>
      <c r="AM76" s="122"/>
      <c r="AN76" s="122"/>
      <c r="AO76" s="122"/>
      <c r="AP76" s="122"/>
      <c r="AQ76" s="122"/>
      <c r="AR76" s="122"/>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row>
    <row r="77" spans="1:69" s="59" customFormat="1" ht="12.95" customHeight="1" x14ac:dyDescent="0.25">
      <c r="A77" s="121"/>
      <c r="B77" s="121"/>
      <c r="C77" s="121"/>
      <c r="D77" s="121"/>
      <c r="E77" s="121"/>
      <c r="F77" s="121"/>
      <c r="G77" s="121"/>
      <c r="H77" s="121"/>
      <c r="I77" s="121"/>
      <c r="J77" s="121"/>
      <c r="K77" s="141"/>
      <c r="L77" s="121"/>
      <c r="M77" s="121"/>
      <c r="N77" s="121"/>
      <c r="O77" s="121"/>
      <c r="P77" s="121"/>
      <c r="Q77" s="121"/>
      <c r="R77" s="121"/>
      <c r="S77" s="121"/>
      <c r="T77" s="121"/>
      <c r="U77" s="121"/>
      <c r="V77" s="121"/>
      <c r="W77" s="121"/>
      <c r="X77" s="121"/>
      <c r="Y77" s="121"/>
      <c r="Z77" s="121"/>
      <c r="AA77" s="121"/>
      <c r="AB77" s="121"/>
      <c r="AC77" s="121"/>
      <c r="AD77" s="121"/>
      <c r="AE77" s="122"/>
      <c r="AF77" s="122"/>
      <c r="AG77" s="122"/>
      <c r="AH77" s="122"/>
      <c r="AI77" s="122"/>
      <c r="AJ77" s="122"/>
      <c r="AK77" s="122"/>
      <c r="AL77" s="122"/>
      <c r="AM77" s="122"/>
      <c r="AN77" s="122"/>
      <c r="AO77" s="122"/>
      <c r="AP77" s="122"/>
      <c r="AQ77" s="122"/>
      <c r="AR77" s="122"/>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row>
    <row r="78" spans="1:69" s="59" customFormat="1" ht="12.95" customHeight="1" x14ac:dyDescent="0.25">
      <c r="A78" s="121"/>
      <c r="B78" s="121"/>
      <c r="C78" s="121"/>
      <c r="D78" s="121"/>
      <c r="E78" s="121"/>
      <c r="F78" s="121"/>
      <c r="G78" s="121"/>
      <c r="H78" s="121"/>
      <c r="I78" s="121"/>
      <c r="J78" s="121"/>
      <c r="K78" s="141"/>
      <c r="L78" s="121"/>
      <c r="M78" s="121"/>
      <c r="N78" s="121"/>
      <c r="O78" s="121"/>
      <c r="P78" s="121"/>
      <c r="Q78" s="121"/>
      <c r="R78" s="121"/>
      <c r="S78" s="121"/>
      <c r="T78" s="121"/>
      <c r="U78" s="121"/>
      <c r="V78" s="121"/>
      <c r="W78" s="121"/>
      <c r="X78" s="121"/>
      <c r="Y78" s="121"/>
      <c r="Z78" s="121"/>
      <c r="AA78" s="121"/>
      <c r="AB78" s="121"/>
      <c r="AC78" s="121"/>
      <c r="AD78" s="121"/>
      <c r="AE78" s="122"/>
      <c r="AF78" s="122"/>
      <c r="AG78" s="122"/>
      <c r="AH78" s="122"/>
      <c r="AI78" s="122"/>
      <c r="AJ78" s="122"/>
      <c r="AK78" s="122"/>
      <c r="AL78" s="122"/>
      <c r="AM78" s="122"/>
      <c r="AN78" s="122"/>
      <c r="AO78" s="122"/>
      <c r="AP78" s="122"/>
      <c r="AQ78" s="122"/>
      <c r="AR78" s="122"/>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row>
    <row r="79" spans="1:69" s="59" customFormat="1" ht="12.95" customHeight="1" x14ac:dyDescent="0.25">
      <c r="A79" s="121"/>
      <c r="B79" s="121"/>
      <c r="C79" s="121"/>
      <c r="D79" s="121"/>
      <c r="E79" s="121"/>
      <c r="F79" s="121"/>
      <c r="G79" s="121"/>
      <c r="H79" s="121"/>
      <c r="I79" s="121"/>
      <c r="J79" s="121"/>
      <c r="K79" s="141"/>
      <c r="L79" s="121"/>
      <c r="M79" s="121"/>
      <c r="N79" s="121"/>
      <c r="O79" s="121"/>
      <c r="P79" s="121"/>
      <c r="Q79" s="121"/>
      <c r="R79" s="121"/>
      <c r="S79" s="121"/>
      <c r="T79" s="121"/>
      <c r="U79" s="121"/>
      <c r="V79" s="121"/>
      <c r="W79" s="121"/>
      <c r="X79" s="121"/>
      <c r="Y79" s="121"/>
      <c r="Z79" s="121"/>
      <c r="AA79" s="121"/>
      <c r="AB79" s="121"/>
      <c r="AC79" s="121"/>
      <c r="AD79" s="121"/>
      <c r="AE79" s="122"/>
      <c r="AF79" s="122"/>
      <c r="AG79" s="122"/>
      <c r="AH79" s="122"/>
      <c r="AI79" s="122"/>
      <c r="AJ79" s="122"/>
      <c r="AK79" s="122"/>
      <c r="AL79" s="122"/>
      <c r="AM79" s="122"/>
      <c r="AN79" s="122"/>
      <c r="AO79" s="122"/>
      <c r="AP79" s="122"/>
      <c r="AQ79" s="122"/>
      <c r="AR79" s="122"/>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row>
    <row r="80" spans="1:69" s="59" customFormat="1" ht="12.95" customHeight="1" x14ac:dyDescent="0.25">
      <c r="A80" s="121"/>
      <c r="B80" s="121"/>
      <c r="C80" s="121"/>
      <c r="D80" s="121"/>
      <c r="E80" s="121"/>
      <c r="F80" s="121"/>
      <c r="G80" s="121"/>
      <c r="H80" s="121"/>
      <c r="I80" s="121"/>
      <c r="J80" s="121"/>
      <c r="K80" s="141"/>
      <c r="L80" s="121"/>
      <c r="M80" s="121"/>
      <c r="N80" s="121"/>
      <c r="O80" s="121"/>
      <c r="P80" s="121"/>
      <c r="Q80" s="121"/>
      <c r="R80" s="121"/>
      <c r="S80" s="121"/>
      <c r="T80" s="121"/>
      <c r="U80" s="121"/>
      <c r="V80" s="121"/>
      <c r="W80" s="121"/>
      <c r="X80" s="121"/>
      <c r="Y80" s="121"/>
      <c r="Z80" s="121"/>
      <c r="AA80" s="121"/>
      <c r="AB80" s="121"/>
      <c r="AC80" s="121"/>
      <c r="AD80" s="121"/>
      <c r="AE80" s="122"/>
      <c r="AF80" s="122"/>
      <c r="AG80" s="122"/>
      <c r="AH80" s="122"/>
      <c r="AI80" s="122"/>
      <c r="AJ80" s="122"/>
      <c r="AK80" s="122"/>
      <c r="AL80" s="122"/>
      <c r="AM80" s="122"/>
      <c r="AN80" s="122"/>
      <c r="AO80" s="122"/>
      <c r="AP80" s="122"/>
      <c r="AQ80" s="122"/>
      <c r="AR80" s="122"/>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row>
    <row r="81" spans="1:69" s="59" customFormat="1" ht="12.95" customHeight="1" x14ac:dyDescent="0.25">
      <c r="A81" s="121"/>
      <c r="B81" s="121"/>
      <c r="C81" s="121"/>
      <c r="D81" s="121"/>
      <c r="E81" s="121"/>
      <c r="F81" s="121"/>
      <c r="G81" s="121"/>
      <c r="H81" s="121"/>
      <c r="I81" s="121"/>
      <c r="J81" s="121"/>
      <c r="K81" s="141"/>
      <c r="L81" s="121"/>
      <c r="M81" s="121"/>
      <c r="N81" s="121"/>
      <c r="O81" s="121"/>
      <c r="P81" s="121"/>
      <c r="Q81" s="121"/>
      <c r="R81" s="121"/>
      <c r="S81" s="121"/>
      <c r="T81" s="121"/>
      <c r="U81" s="121"/>
      <c r="V81" s="121"/>
      <c r="W81" s="121"/>
      <c r="X81" s="121"/>
      <c r="Y81" s="121"/>
      <c r="Z81" s="121"/>
      <c r="AA81" s="121"/>
      <c r="AB81" s="121"/>
      <c r="AC81" s="121"/>
      <c r="AD81" s="121"/>
      <c r="AE81" s="122"/>
      <c r="AF81" s="122"/>
      <c r="AG81" s="122"/>
      <c r="AH81" s="122"/>
      <c r="AI81" s="122"/>
      <c r="AJ81" s="122"/>
      <c r="AK81" s="122"/>
      <c r="AL81" s="122"/>
      <c r="AM81" s="122"/>
      <c r="AN81" s="122"/>
      <c r="AO81" s="122"/>
      <c r="AP81" s="122"/>
      <c r="AQ81" s="122"/>
      <c r="AR81" s="122"/>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row>
    <row r="82" spans="1:69" s="59" customFormat="1" ht="12.95" customHeight="1" x14ac:dyDescent="0.25">
      <c r="A82" s="121"/>
      <c r="B82" s="121"/>
      <c r="C82" s="121"/>
      <c r="D82" s="121"/>
      <c r="E82" s="121"/>
      <c r="F82" s="121"/>
      <c r="G82" s="121"/>
      <c r="H82" s="121"/>
      <c r="I82" s="121"/>
      <c r="J82" s="121"/>
      <c r="K82" s="141"/>
      <c r="L82" s="121"/>
      <c r="M82" s="121"/>
      <c r="N82" s="121"/>
      <c r="O82" s="121"/>
      <c r="P82" s="121"/>
      <c r="Q82" s="121"/>
      <c r="R82" s="121"/>
      <c r="S82" s="121"/>
      <c r="T82" s="121"/>
      <c r="U82" s="121"/>
      <c r="V82" s="121"/>
      <c r="W82" s="121"/>
      <c r="X82" s="121"/>
      <c r="Y82" s="121"/>
      <c r="Z82" s="121"/>
      <c r="AA82" s="121"/>
      <c r="AB82" s="121"/>
      <c r="AC82" s="121"/>
      <c r="AD82" s="121"/>
      <c r="AE82" s="122"/>
      <c r="AF82" s="122"/>
      <c r="AG82" s="122"/>
      <c r="AH82" s="122"/>
      <c r="AI82" s="122"/>
      <c r="AJ82" s="122"/>
      <c r="AK82" s="122"/>
      <c r="AL82" s="122"/>
      <c r="AM82" s="122"/>
      <c r="AN82" s="122"/>
      <c r="AO82" s="122"/>
      <c r="AP82" s="122"/>
      <c r="AQ82" s="122"/>
      <c r="AR82" s="122"/>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row>
    <row r="83" spans="1:69" s="59" customFormat="1" ht="12.95" customHeight="1" x14ac:dyDescent="0.25">
      <c r="A83" s="121"/>
      <c r="B83" s="121"/>
      <c r="C83" s="121"/>
      <c r="D83" s="121"/>
      <c r="E83" s="121"/>
      <c r="F83" s="121"/>
      <c r="G83" s="121"/>
      <c r="H83" s="121"/>
      <c r="I83" s="121"/>
      <c r="J83" s="121"/>
      <c r="K83" s="141"/>
      <c r="L83" s="121"/>
      <c r="M83" s="121"/>
      <c r="N83" s="121"/>
      <c r="O83" s="121"/>
      <c r="P83" s="121"/>
      <c r="Q83" s="121"/>
      <c r="R83" s="121"/>
      <c r="S83" s="121"/>
      <c r="T83" s="121"/>
      <c r="U83" s="121"/>
      <c r="V83" s="121"/>
      <c r="W83" s="121"/>
      <c r="X83" s="121"/>
      <c r="Y83" s="121"/>
      <c r="Z83" s="121"/>
      <c r="AA83" s="121"/>
      <c r="AB83" s="121"/>
      <c r="AC83" s="121"/>
      <c r="AD83" s="121"/>
      <c r="AE83" s="122"/>
      <c r="AF83" s="122"/>
      <c r="AG83" s="122"/>
      <c r="AH83" s="122"/>
      <c r="AI83" s="122"/>
      <c r="AJ83" s="122"/>
      <c r="AK83" s="122"/>
      <c r="AL83" s="122"/>
      <c r="AM83" s="122"/>
      <c r="AN83" s="122"/>
      <c r="AO83" s="122"/>
      <c r="AP83" s="122"/>
      <c r="AQ83" s="122"/>
      <c r="AR83" s="122"/>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c r="BP83" s="123"/>
      <c r="BQ83" s="123"/>
    </row>
    <row r="84" spans="1:69" s="59" customFormat="1" ht="12.95" customHeight="1" x14ac:dyDescent="0.25">
      <c r="A84" s="121"/>
      <c r="B84" s="121"/>
      <c r="C84" s="121"/>
      <c r="D84" s="121"/>
      <c r="E84" s="121"/>
      <c r="F84" s="121"/>
      <c r="G84" s="121"/>
      <c r="H84" s="121"/>
      <c r="I84" s="121"/>
      <c r="J84" s="121"/>
      <c r="K84" s="141"/>
      <c r="L84" s="121"/>
      <c r="M84" s="121"/>
      <c r="N84" s="121"/>
      <c r="O84" s="121"/>
      <c r="P84" s="121"/>
      <c r="Q84" s="121"/>
      <c r="R84" s="121"/>
      <c r="S84" s="121"/>
      <c r="T84" s="121"/>
      <c r="U84" s="121"/>
      <c r="V84" s="121"/>
      <c r="W84" s="121"/>
      <c r="X84" s="121"/>
      <c r="Y84" s="121"/>
      <c r="Z84" s="121"/>
      <c r="AA84" s="121"/>
      <c r="AB84" s="121"/>
      <c r="AC84" s="121"/>
      <c r="AD84" s="121"/>
      <c r="AE84" s="122"/>
      <c r="AF84" s="122"/>
      <c r="AG84" s="122"/>
      <c r="AH84" s="122"/>
      <c r="AI84" s="122"/>
      <c r="AJ84" s="122"/>
      <c r="AK84" s="122"/>
      <c r="AL84" s="122"/>
      <c r="AM84" s="122"/>
      <c r="AN84" s="122"/>
      <c r="AO84" s="122"/>
      <c r="AP84" s="122"/>
      <c r="AQ84" s="122"/>
      <c r="AR84" s="122"/>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3"/>
    </row>
    <row r="85" spans="1:69" s="59" customFormat="1" ht="12.95" customHeight="1" x14ac:dyDescent="0.25">
      <c r="A85" s="121"/>
      <c r="B85" s="121"/>
      <c r="C85" s="121"/>
      <c r="D85" s="121"/>
      <c r="E85" s="121"/>
      <c r="F85" s="121"/>
      <c r="G85" s="121"/>
      <c r="H85" s="121"/>
      <c r="I85" s="121"/>
      <c r="J85" s="121"/>
      <c r="K85" s="141"/>
      <c r="L85" s="121"/>
      <c r="M85" s="121"/>
      <c r="N85" s="121"/>
      <c r="O85" s="121"/>
      <c r="P85" s="121"/>
      <c r="Q85" s="121"/>
      <c r="R85" s="121"/>
      <c r="S85" s="121"/>
      <c r="T85" s="121"/>
      <c r="U85" s="121"/>
      <c r="V85" s="121"/>
      <c r="W85" s="121"/>
      <c r="X85" s="121"/>
      <c r="Y85" s="121"/>
      <c r="Z85" s="121"/>
      <c r="AA85" s="121"/>
      <c r="AB85" s="121"/>
      <c r="AC85" s="121"/>
      <c r="AD85" s="121"/>
      <c r="AE85" s="122"/>
      <c r="AF85" s="122"/>
      <c r="AG85" s="122"/>
      <c r="AH85" s="122"/>
      <c r="AI85" s="122"/>
      <c r="AJ85" s="122"/>
      <c r="AK85" s="122"/>
      <c r="AL85" s="122"/>
      <c r="AM85" s="122"/>
      <c r="AN85" s="122"/>
      <c r="AO85" s="122"/>
      <c r="AP85" s="122"/>
      <c r="AQ85" s="122"/>
      <c r="AR85" s="122"/>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c r="BP85" s="123"/>
      <c r="BQ85" s="123"/>
    </row>
    <row r="86" spans="1:69" s="59" customFormat="1" ht="12.95" customHeight="1" x14ac:dyDescent="0.25">
      <c r="A86" s="121"/>
      <c r="B86" s="121"/>
      <c r="C86" s="121"/>
      <c r="D86" s="121"/>
      <c r="E86" s="121"/>
      <c r="F86" s="121"/>
      <c r="G86" s="121"/>
      <c r="H86" s="121"/>
      <c r="I86" s="121"/>
      <c r="J86" s="121"/>
      <c r="K86" s="141"/>
      <c r="L86" s="121"/>
      <c r="M86" s="121"/>
      <c r="N86" s="121"/>
      <c r="O86" s="121"/>
      <c r="P86" s="121"/>
      <c r="Q86" s="121"/>
      <c r="R86" s="121"/>
      <c r="S86" s="121"/>
      <c r="T86" s="121"/>
      <c r="U86" s="121"/>
      <c r="V86" s="121"/>
      <c r="W86" s="121"/>
      <c r="X86" s="121"/>
      <c r="Y86" s="121"/>
      <c r="Z86" s="121"/>
      <c r="AA86" s="121"/>
      <c r="AB86" s="121"/>
      <c r="AC86" s="121"/>
      <c r="AD86" s="121"/>
      <c r="AE86" s="122"/>
      <c r="AF86" s="122"/>
      <c r="AG86" s="122"/>
      <c r="AH86" s="122"/>
      <c r="AI86" s="122"/>
      <c r="AJ86" s="122"/>
      <c r="AK86" s="122"/>
      <c r="AL86" s="122"/>
      <c r="AM86" s="122"/>
      <c r="AN86" s="122"/>
      <c r="AO86" s="122"/>
      <c r="AP86" s="122"/>
      <c r="AQ86" s="122"/>
      <c r="AR86" s="122"/>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c r="BP86" s="123"/>
      <c r="BQ86" s="123"/>
    </row>
    <row r="87" spans="1:69" s="59" customFormat="1" ht="12.95" customHeight="1" x14ac:dyDescent="0.25">
      <c r="A87" s="121"/>
      <c r="B87" s="121"/>
      <c r="C87" s="121"/>
      <c r="D87" s="121"/>
      <c r="E87" s="121"/>
      <c r="F87" s="121"/>
      <c r="G87" s="121"/>
      <c r="H87" s="121"/>
      <c r="I87" s="121"/>
      <c r="J87" s="121"/>
      <c r="K87" s="141"/>
      <c r="L87" s="121"/>
      <c r="M87" s="121"/>
      <c r="N87" s="121"/>
      <c r="O87" s="121"/>
      <c r="P87" s="121"/>
      <c r="Q87" s="121"/>
      <c r="R87" s="121"/>
      <c r="S87" s="121"/>
      <c r="T87" s="121"/>
      <c r="U87" s="121"/>
      <c r="V87" s="121"/>
      <c r="W87" s="121"/>
      <c r="X87" s="121"/>
      <c r="Y87" s="121"/>
      <c r="Z87" s="121"/>
      <c r="AA87" s="121"/>
      <c r="AB87" s="121"/>
      <c r="AC87" s="121"/>
      <c r="AD87" s="121"/>
      <c r="AE87" s="122"/>
      <c r="AF87" s="122"/>
      <c r="AG87" s="122"/>
      <c r="AH87" s="122"/>
      <c r="AI87" s="122"/>
      <c r="AJ87" s="122"/>
      <c r="AK87" s="122"/>
      <c r="AL87" s="122"/>
      <c r="AM87" s="122"/>
      <c r="AN87" s="122"/>
      <c r="AO87" s="122"/>
      <c r="AP87" s="122"/>
      <c r="AQ87" s="122"/>
      <c r="AR87" s="122"/>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c r="BP87" s="123"/>
      <c r="BQ87" s="123"/>
    </row>
    <row r="88" spans="1:69" s="59" customFormat="1" ht="12.95" customHeight="1" x14ac:dyDescent="0.25">
      <c r="A88" s="121"/>
      <c r="B88" s="121"/>
      <c r="C88" s="121"/>
      <c r="D88" s="121"/>
      <c r="E88" s="121"/>
      <c r="F88" s="121"/>
      <c r="G88" s="121"/>
      <c r="H88" s="121"/>
      <c r="I88" s="121"/>
      <c r="J88" s="121"/>
      <c r="K88" s="141"/>
      <c r="L88" s="121"/>
      <c r="M88" s="121"/>
      <c r="N88" s="121"/>
      <c r="O88" s="121"/>
      <c r="P88" s="121"/>
      <c r="Q88" s="121"/>
      <c r="R88" s="121"/>
      <c r="S88" s="121"/>
      <c r="T88" s="121"/>
      <c r="U88" s="121"/>
      <c r="V88" s="121"/>
      <c r="W88" s="121"/>
      <c r="X88" s="121"/>
      <c r="Y88" s="121"/>
      <c r="Z88" s="121"/>
      <c r="AA88" s="121"/>
      <c r="AB88" s="121"/>
      <c r="AC88" s="121"/>
      <c r="AD88" s="121"/>
      <c r="AE88" s="122"/>
      <c r="AF88" s="122"/>
      <c r="AG88" s="122"/>
      <c r="AH88" s="122"/>
      <c r="AI88" s="122"/>
      <c r="AJ88" s="122"/>
      <c r="AK88" s="122"/>
      <c r="AL88" s="122"/>
      <c r="AM88" s="122"/>
      <c r="AN88" s="122"/>
      <c r="AO88" s="122"/>
      <c r="AP88" s="122"/>
      <c r="AQ88" s="122"/>
      <c r="AR88" s="122"/>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c r="BP88" s="123"/>
      <c r="BQ88" s="123"/>
    </row>
    <row r="89" spans="1:69" s="59" customFormat="1" ht="12.95" customHeight="1" x14ac:dyDescent="0.25">
      <c r="A89" s="121"/>
      <c r="B89" s="121"/>
      <c r="C89" s="121"/>
      <c r="D89" s="121"/>
      <c r="E89" s="121"/>
      <c r="F89" s="121"/>
      <c r="G89" s="121"/>
      <c r="H89" s="121"/>
      <c r="I89" s="121"/>
      <c r="J89" s="121"/>
      <c r="K89" s="141"/>
      <c r="L89" s="121"/>
      <c r="M89" s="121"/>
      <c r="N89" s="121"/>
      <c r="O89" s="121"/>
      <c r="P89" s="121"/>
      <c r="Q89" s="121"/>
      <c r="R89" s="121"/>
      <c r="S89" s="121"/>
      <c r="T89" s="121"/>
      <c r="U89" s="121"/>
      <c r="V89" s="121"/>
      <c r="W89" s="121"/>
      <c r="X89" s="121"/>
      <c r="Y89" s="121"/>
      <c r="Z89" s="121"/>
      <c r="AA89" s="121"/>
      <c r="AB89" s="121"/>
      <c r="AC89" s="121"/>
      <c r="AD89" s="121"/>
      <c r="AE89" s="122"/>
      <c r="AF89" s="122"/>
      <c r="AG89" s="122"/>
      <c r="AH89" s="122"/>
      <c r="AI89" s="122"/>
      <c r="AJ89" s="122"/>
      <c r="AK89" s="122"/>
      <c r="AL89" s="122"/>
      <c r="AM89" s="122"/>
      <c r="AN89" s="122"/>
      <c r="AO89" s="122"/>
      <c r="AP89" s="122"/>
      <c r="AQ89" s="122"/>
      <c r="AR89" s="122"/>
      <c r="AS89" s="123"/>
      <c r="AT89" s="123"/>
      <c r="AU89" s="123"/>
      <c r="AV89" s="123"/>
      <c r="AW89" s="123"/>
      <c r="AX89" s="123"/>
      <c r="AY89" s="123"/>
      <c r="AZ89" s="123"/>
      <c r="BA89" s="123"/>
      <c r="BB89" s="123"/>
      <c r="BC89" s="123"/>
      <c r="BD89" s="123"/>
      <c r="BE89" s="123"/>
      <c r="BF89" s="123"/>
      <c r="BG89" s="123"/>
      <c r="BH89" s="123"/>
      <c r="BI89" s="123"/>
      <c r="BJ89" s="123"/>
      <c r="BK89" s="123"/>
      <c r="BL89" s="123"/>
      <c r="BM89" s="123"/>
      <c r="BN89" s="123"/>
      <c r="BO89" s="123"/>
      <c r="BP89" s="123"/>
      <c r="BQ89" s="123"/>
    </row>
    <row r="90" spans="1:69" s="59" customFormat="1" ht="12.95" customHeight="1" x14ac:dyDescent="0.25">
      <c r="A90" s="121"/>
      <c r="B90" s="121"/>
      <c r="C90" s="121"/>
      <c r="D90" s="121"/>
      <c r="E90" s="121"/>
      <c r="F90" s="121"/>
      <c r="G90" s="121"/>
      <c r="H90" s="121"/>
      <c r="I90" s="121"/>
      <c r="J90" s="121"/>
      <c r="K90" s="141"/>
      <c r="L90" s="121"/>
      <c r="M90" s="121"/>
      <c r="N90" s="121"/>
      <c r="O90" s="121"/>
      <c r="P90" s="121"/>
      <c r="Q90" s="121"/>
      <c r="R90" s="121"/>
      <c r="S90" s="121"/>
      <c r="T90" s="121"/>
      <c r="U90" s="121"/>
      <c r="V90" s="121"/>
      <c r="W90" s="121"/>
      <c r="X90" s="121"/>
      <c r="Y90" s="121"/>
      <c r="Z90" s="121"/>
      <c r="AA90" s="121"/>
      <c r="AB90" s="121"/>
      <c r="AC90" s="121"/>
      <c r="AD90" s="121"/>
      <c r="AE90" s="122"/>
      <c r="AF90" s="122"/>
      <c r="AG90" s="122"/>
      <c r="AH90" s="122"/>
      <c r="AI90" s="122"/>
      <c r="AJ90" s="122"/>
      <c r="AK90" s="122"/>
      <c r="AL90" s="122"/>
      <c r="AM90" s="122"/>
      <c r="AN90" s="122"/>
      <c r="AO90" s="122"/>
      <c r="AP90" s="122"/>
      <c r="AQ90" s="122"/>
      <c r="AR90" s="122"/>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row>
    <row r="91" spans="1:69" s="59" customFormat="1" ht="12.95" customHeight="1" x14ac:dyDescent="0.25">
      <c r="A91" s="121"/>
      <c r="B91" s="121"/>
      <c r="C91" s="121"/>
      <c r="D91" s="121"/>
      <c r="E91" s="121"/>
      <c r="F91" s="121"/>
      <c r="G91" s="121"/>
      <c r="H91" s="121"/>
      <c r="I91" s="121"/>
      <c r="J91" s="121"/>
      <c r="K91" s="141"/>
      <c r="L91" s="121"/>
      <c r="M91" s="121"/>
      <c r="N91" s="121"/>
      <c r="O91" s="121"/>
      <c r="P91" s="121"/>
      <c r="Q91" s="121"/>
      <c r="R91" s="121"/>
      <c r="S91" s="121"/>
      <c r="T91" s="121"/>
      <c r="U91" s="121"/>
      <c r="V91" s="121"/>
      <c r="W91" s="121"/>
      <c r="X91" s="121"/>
      <c r="Y91" s="121"/>
      <c r="Z91" s="121"/>
      <c r="AA91" s="121"/>
      <c r="AB91" s="121"/>
      <c r="AC91" s="121"/>
      <c r="AD91" s="121"/>
      <c r="AE91" s="122"/>
      <c r="AF91" s="122"/>
      <c r="AG91" s="122"/>
      <c r="AH91" s="122"/>
      <c r="AI91" s="122"/>
      <c r="AJ91" s="122"/>
      <c r="AK91" s="122"/>
      <c r="AL91" s="122"/>
      <c r="AM91" s="122"/>
      <c r="AN91" s="122"/>
      <c r="AO91" s="122"/>
      <c r="AP91" s="122"/>
      <c r="AQ91" s="122"/>
      <c r="AR91" s="122"/>
      <c r="AS91" s="123"/>
      <c r="AT91" s="123"/>
      <c r="AU91" s="123"/>
      <c r="AV91" s="123"/>
      <c r="AW91" s="123"/>
      <c r="AX91" s="123"/>
      <c r="AY91" s="123"/>
      <c r="AZ91" s="123"/>
      <c r="BA91" s="123"/>
      <c r="BB91" s="123"/>
      <c r="BC91" s="123"/>
      <c r="BD91" s="123"/>
      <c r="BE91" s="123"/>
      <c r="BF91" s="123"/>
      <c r="BG91" s="123"/>
      <c r="BH91" s="123"/>
      <c r="BI91" s="123"/>
      <c r="BJ91" s="123"/>
      <c r="BK91" s="123"/>
      <c r="BL91" s="123"/>
      <c r="BM91" s="123"/>
      <c r="BN91" s="123"/>
      <c r="BO91" s="123"/>
      <c r="BP91" s="123"/>
      <c r="BQ91" s="123"/>
    </row>
    <row r="92" spans="1:69" s="59" customFormat="1" ht="12.95" customHeight="1" x14ac:dyDescent="0.25">
      <c r="A92" s="121"/>
      <c r="B92" s="121"/>
      <c r="C92" s="121"/>
      <c r="D92" s="121"/>
      <c r="E92" s="121"/>
      <c r="F92" s="121"/>
      <c r="G92" s="121"/>
      <c r="H92" s="121"/>
      <c r="I92" s="121"/>
      <c r="J92" s="121"/>
      <c r="K92" s="141"/>
      <c r="L92" s="121"/>
      <c r="M92" s="121"/>
      <c r="N92" s="121"/>
      <c r="O92" s="121"/>
      <c r="P92" s="121"/>
      <c r="Q92" s="121"/>
      <c r="R92" s="121"/>
      <c r="S92" s="121"/>
      <c r="T92" s="121"/>
      <c r="U92" s="121"/>
      <c r="V92" s="121"/>
      <c r="W92" s="121"/>
      <c r="X92" s="121"/>
      <c r="Y92" s="121"/>
      <c r="Z92" s="121"/>
      <c r="AA92" s="121"/>
      <c r="AB92" s="121"/>
      <c r="AC92" s="121"/>
      <c r="AD92" s="121"/>
      <c r="AE92" s="122"/>
      <c r="AF92" s="122"/>
      <c r="AG92" s="122"/>
      <c r="AH92" s="122"/>
      <c r="AI92" s="122"/>
      <c r="AJ92" s="122"/>
      <c r="AK92" s="122"/>
      <c r="AL92" s="122"/>
      <c r="AM92" s="122"/>
      <c r="AN92" s="122"/>
      <c r="AO92" s="122"/>
      <c r="AP92" s="122"/>
      <c r="AQ92" s="122"/>
      <c r="AR92" s="122"/>
      <c r="AS92" s="123"/>
      <c r="AT92" s="123"/>
      <c r="AU92" s="123"/>
      <c r="AV92" s="123"/>
      <c r="AW92" s="123"/>
      <c r="AX92" s="123"/>
      <c r="AY92" s="123"/>
      <c r="AZ92" s="123"/>
      <c r="BA92" s="123"/>
      <c r="BB92" s="123"/>
      <c r="BC92" s="123"/>
      <c r="BD92" s="123"/>
      <c r="BE92" s="123"/>
      <c r="BF92" s="123"/>
      <c r="BG92" s="123"/>
      <c r="BH92" s="123"/>
      <c r="BI92" s="123"/>
      <c r="BJ92" s="123"/>
      <c r="BK92" s="123"/>
      <c r="BL92" s="123"/>
      <c r="BM92" s="123"/>
      <c r="BN92" s="123"/>
      <c r="BO92" s="123"/>
      <c r="BP92" s="123"/>
      <c r="BQ92" s="123"/>
    </row>
    <row r="93" spans="1:69" s="59" customFormat="1" ht="12.95" customHeight="1" x14ac:dyDescent="0.25">
      <c r="A93" s="121"/>
      <c r="B93" s="121"/>
      <c r="C93" s="121"/>
      <c r="D93" s="121"/>
      <c r="E93" s="121"/>
      <c r="F93" s="121"/>
      <c r="G93" s="121"/>
      <c r="H93" s="121"/>
      <c r="I93" s="121"/>
      <c r="J93" s="121"/>
      <c r="K93" s="141"/>
      <c r="L93" s="121"/>
      <c r="M93" s="121"/>
      <c r="N93" s="121"/>
      <c r="O93" s="121"/>
      <c r="P93" s="121"/>
      <c r="Q93" s="121"/>
      <c r="R93" s="121"/>
      <c r="S93" s="121"/>
      <c r="T93" s="121"/>
      <c r="U93" s="121"/>
      <c r="V93" s="121"/>
      <c r="W93" s="121"/>
      <c r="X93" s="121"/>
      <c r="Y93" s="121"/>
      <c r="Z93" s="121"/>
      <c r="AA93" s="121"/>
      <c r="AB93" s="121"/>
      <c r="AC93" s="121"/>
      <c r="AD93" s="121"/>
      <c r="AE93" s="122"/>
      <c r="AF93" s="122"/>
      <c r="AG93" s="122"/>
      <c r="AH93" s="122"/>
      <c r="AI93" s="122"/>
      <c r="AJ93" s="122"/>
      <c r="AK93" s="122"/>
      <c r="AL93" s="122"/>
      <c r="AM93" s="122"/>
      <c r="AN93" s="122"/>
      <c r="AO93" s="122"/>
      <c r="AP93" s="122"/>
      <c r="AQ93" s="122"/>
      <c r="AR93" s="122"/>
      <c r="AS93" s="123"/>
      <c r="AT93" s="123"/>
      <c r="AU93" s="123"/>
      <c r="AV93" s="123"/>
      <c r="AW93" s="123"/>
      <c r="AX93" s="123"/>
      <c r="AY93" s="123"/>
      <c r="AZ93" s="123"/>
      <c r="BA93" s="123"/>
      <c r="BB93" s="123"/>
      <c r="BC93" s="123"/>
      <c r="BD93" s="123"/>
      <c r="BE93" s="123"/>
      <c r="BF93" s="123"/>
      <c r="BG93" s="123"/>
      <c r="BH93" s="123"/>
      <c r="BI93" s="123"/>
      <c r="BJ93" s="123"/>
      <c r="BK93" s="123"/>
      <c r="BL93" s="123"/>
      <c r="BM93" s="123"/>
      <c r="BN93" s="123"/>
      <c r="BO93" s="123"/>
      <c r="BP93" s="123"/>
      <c r="BQ93" s="123"/>
    </row>
    <row r="94" spans="1:69" s="59" customFormat="1" ht="12.95" customHeight="1" x14ac:dyDescent="0.25">
      <c r="A94" s="121"/>
      <c r="B94" s="121"/>
      <c r="C94" s="121"/>
      <c r="D94" s="121"/>
      <c r="E94" s="121"/>
      <c r="F94" s="121"/>
      <c r="G94" s="121"/>
      <c r="H94" s="121"/>
      <c r="I94" s="121"/>
      <c r="J94" s="121"/>
      <c r="K94" s="141"/>
      <c r="L94" s="121"/>
      <c r="M94" s="121"/>
      <c r="N94" s="121"/>
      <c r="O94" s="121"/>
      <c r="P94" s="121"/>
      <c r="Q94" s="121"/>
      <c r="R94" s="121"/>
      <c r="S94" s="121"/>
      <c r="T94" s="121"/>
      <c r="U94" s="121"/>
      <c r="V94" s="121"/>
      <c r="W94" s="121"/>
      <c r="X94" s="121"/>
      <c r="Y94" s="121"/>
      <c r="Z94" s="121"/>
      <c r="AA94" s="121"/>
      <c r="AB94" s="121"/>
      <c r="AC94" s="121"/>
      <c r="AD94" s="121"/>
      <c r="AE94" s="122"/>
      <c r="AF94" s="122"/>
      <c r="AG94" s="122"/>
      <c r="AH94" s="122"/>
      <c r="AI94" s="122"/>
      <c r="AJ94" s="122"/>
      <c r="AK94" s="122"/>
      <c r="AL94" s="122"/>
      <c r="AM94" s="122"/>
      <c r="AN94" s="122"/>
      <c r="AO94" s="122"/>
      <c r="AP94" s="122"/>
      <c r="AQ94" s="122"/>
      <c r="AR94" s="122"/>
      <c r="AS94" s="123"/>
      <c r="AT94" s="123"/>
      <c r="AU94" s="123"/>
      <c r="AV94" s="123"/>
      <c r="AW94" s="123"/>
      <c r="AX94" s="123"/>
      <c r="AY94" s="123"/>
      <c r="AZ94" s="123"/>
      <c r="BA94" s="123"/>
      <c r="BB94" s="123"/>
      <c r="BC94" s="123"/>
      <c r="BD94" s="123"/>
      <c r="BE94" s="123"/>
      <c r="BF94" s="123"/>
      <c r="BG94" s="123"/>
      <c r="BH94" s="123"/>
      <c r="BI94" s="123"/>
      <c r="BJ94" s="123"/>
      <c r="BK94" s="123"/>
      <c r="BL94" s="123"/>
      <c r="BM94" s="123"/>
      <c r="BN94" s="123"/>
      <c r="BO94" s="123"/>
      <c r="BP94" s="123"/>
      <c r="BQ94" s="123"/>
    </row>
    <row r="95" spans="1:69" s="59" customFormat="1" ht="12.95" customHeight="1" x14ac:dyDescent="0.25">
      <c r="A95" s="121"/>
      <c r="B95" s="121"/>
      <c r="C95" s="121"/>
      <c r="D95" s="121"/>
      <c r="E95" s="121"/>
      <c r="F95" s="121"/>
      <c r="G95" s="121"/>
      <c r="H95" s="121"/>
      <c r="I95" s="121"/>
      <c r="J95" s="121"/>
      <c r="K95" s="141"/>
      <c r="L95" s="121"/>
      <c r="M95" s="121"/>
      <c r="N95" s="121"/>
      <c r="O95" s="121"/>
      <c r="P95" s="121"/>
      <c r="Q95" s="121"/>
      <c r="R95" s="121"/>
      <c r="S95" s="121"/>
      <c r="T95" s="121"/>
      <c r="U95" s="121"/>
      <c r="V95" s="121"/>
      <c r="W95" s="121"/>
      <c r="X95" s="121"/>
      <c r="Y95" s="121"/>
      <c r="Z95" s="121"/>
      <c r="AA95" s="121"/>
      <c r="AB95" s="121"/>
      <c r="AC95" s="121"/>
      <c r="AD95" s="121"/>
      <c r="AE95" s="122"/>
      <c r="AF95" s="122"/>
      <c r="AG95" s="122"/>
      <c r="AH95" s="122"/>
      <c r="AI95" s="122"/>
      <c r="AJ95" s="122"/>
      <c r="AK95" s="122"/>
      <c r="AL95" s="122"/>
      <c r="AM95" s="122"/>
      <c r="AN95" s="122"/>
      <c r="AO95" s="122"/>
      <c r="AP95" s="122"/>
      <c r="AQ95" s="122"/>
      <c r="AR95" s="122"/>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23"/>
      <c r="BP95" s="123"/>
      <c r="BQ95" s="123"/>
    </row>
    <row r="96" spans="1:69" s="59" customFormat="1" ht="12.95" customHeight="1" x14ac:dyDescent="0.25">
      <c r="A96" s="121"/>
      <c r="B96" s="121"/>
      <c r="C96" s="121"/>
      <c r="D96" s="121"/>
      <c r="E96" s="121"/>
      <c r="F96" s="121"/>
      <c r="G96" s="121"/>
      <c r="H96" s="121"/>
      <c r="I96" s="121"/>
      <c r="J96" s="121"/>
      <c r="K96" s="141"/>
      <c r="L96" s="121"/>
      <c r="M96" s="121"/>
      <c r="N96" s="121"/>
      <c r="O96" s="121"/>
      <c r="P96" s="121"/>
      <c r="Q96" s="121"/>
      <c r="R96" s="121"/>
      <c r="S96" s="121"/>
      <c r="T96" s="121"/>
      <c r="U96" s="121"/>
      <c r="V96" s="121"/>
      <c r="W96" s="121"/>
      <c r="X96" s="121"/>
      <c r="Y96" s="121"/>
      <c r="Z96" s="121"/>
      <c r="AA96" s="121"/>
      <c r="AB96" s="121"/>
      <c r="AC96" s="121"/>
      <c r="AD96" s="121"/>
      <c r="AE96" s="122"/>
      <c r="AF96" s="122"/>
      <c r="AG96" s="122"/>
      <c r="AH96" s="122"/>
      <c r="AI96" s="122"/>
      <c r="AJ96" s="122"/>
      <c r="AK96" s="122"/>
      <c r="AL96" s="122"/>
      <c r="AM96" s="122"/>
      <c r="AN96" s="122"/>
      <c r="AO96" s="122"/>
      <c r="AP96" s="122"/>
      <c r="AQ96" s="122"/>
      <c r="AR96" s="122"/>
      <c r="AS96" s="123"/>
      <c r="AT96" s="123"/>
      <c r="AU96" s="123"/>
      <c r="AV96" s="123"/>
      <c r="AW96" s="123"/>
      <c r="AX96" s="123"/>
      <c r="AY96" s="123"/>
      <c r="AZ96" s="123"/>
      <c r="BA96" s="123"/>
      <c r="BB96" s="123"/>
      <c r="BC96" s="123"/>
      <c r="BD96" s="123"/>
      <c r="BE96" s="123"/>
      <c r="BF96" s="123"/>
      <c r="BG96" s="123"/>
      <c r="BH96" s="123"/>
      <c r="BI96" s="123"/>
      <c r="BJ96" s="123"/>
      <c r="BK96" s="123"/>
      <c r="BL96" s="123"/>
      <c r="BM96" s="123"/>
      <c r="BN96" s="123"/>
      <c r="BO96" s="123"/>
      <c r="BP96" s="123"/>
      <c r="BQ96" s="123"/>
    </row>
    <row r="97" spans="1:69" s="59" customFormat="1" ht="12.95" customHeight="1" x14ac:dyDescent="0.25">
      <c r="A97" s="121"/>
      <c r="B97" s="121"/>
      <c r="C97" s="121"/>
      <c r="D97" s="121"/>
      <c r="E97" s="121"/>
      <c r="F97" s="121"/>
      <c r="G97" s="121"/>
      <c r="H97" s="121"/>
      <c r="I97" s="121"/>
      <c r="J97" s="121"/>
      <c r="K97" s="141"/>
      <c r="L97" s="121"/>
      <c r="M97" s="121"/>
      <c r="N97" s="121"/>
      <c r="O97" s="121"/>
      <c r="P97" s="121"/>
      <c r="Q97" s="121"/>
      <c r="R97" s="121"/>
      <c r="S97" s="121"/>
      <c r="T97" s="121"/>
      <c r="U97" s="121"/>
      <c r="V97" s="121"/>
      <c r="W97" s="121"/>
      <c r="X97" s="121"/>
      <c r="Y97" s="121"/>
      <c r="Z97" s="121"/>
      <c r="AA97" s="121"/>
      <c r="AB97" s="121"/>
      <c r="AC97" s="121"/>
      <c r="AD97" s="121"/>
      <c r="AE97" s="122"/>
      <c r="AF97" s="122"/>
      <c r="AG97" s="122"/>
      <c r="AH97" s="122"/>
      <c r="AI97" s="122"/>
      <c r="AJ97" s="122"/>
      <c r="AK97" s="122"/>
      <c r="AL97" s="122"/>
      <c r="AM97" s="122"/>
      <c r="AN97" s="122"/>
      <c r="AO97" s="122"/>
      <c r="AP97" s="122"/>
      <c r="AQ97" s="122"/>
      <c r="AR97" s="122"/>
      <c r="AS97" s="123"/>
      <c r="AT97" s="123"/>
      <c r="AU97" s="123"/>
      <c r="AV97" s="123"/>
      <c r="AW97" s="123"/>
      <c r="AX97" s="123"/>
      <c r="AY97" s="123"/>
      <c r="AZ97" s="123"/>
      <c r="BA97" s="123"/>
      <c r="BB97" s="123"/>
      <c r="BC97" s="123"/>
      <c r="BD97" s="123"/>
      <c r="BE97" s="123"/>
      <c r="BF97" s="123"/>
      <c r="BG97" s="123"/>
      <c r="BH97" s="123"/>
      <c r="BI97" s="123"/>
      <c r="BJ97" s="123"/>
      <c r="BK97" s="123"/>
      <c r="BL97" s="123"/>
      <c r="BM97" s="123"/>
      <c r="BN97" s="123"/>
      <c r="BO97" s="123"/>
      <c r="BP97" s="123"/>
      <c r="BQ97" s="123"/>
    </row>
    <row r="98" spans="1:69" s="59" customFormat="1" ht="12.95" customHeight="1" x14ac:dyDescent="0.25">
      <c r="A98" s="121"/>
      <c r="B98" s="121"/>
      <c r="C98" s="121"/>
      <c r="D98" s="121"/>
      <c r="E98" s="121"/>
      <c r="F98" s="121"/>
      <c r="G98" s="121"/>
      <c r="H98" s="121"/>
      <c r="I98" s="121"/>
      <c r="J98" s="121"/>
      <c r="K98" s="141"/>
      <c r="L98" s="121"/>
      <c r="M98" s="121"/>
      <c r="N98" s="121"/>
      <c r="O98" s="121"/>
      <c r="P98" s="121"/>
      <c r="Q98" s="121"/>
      <c r="R98" s="121"/>
      <c r="S98" s="121"/>
      <c r="T98" s="121"/>
      <c r="U98" s="121"/>
      <c r="V98" s="121"/>
      <c r="W98" s="121"/>
      <c r="X98" s="121"/>
      <c r="Y98" s="121"/>
      <c r="Z98" s="121"/>
      <c r="AA98" s="121"/>
      <c r="AB98" s="121"/>
      <c r="AC98" s="121"/>
      <c r="AD98" s="121"/>
      <c r="AE98" s="122"/>
      <c r="AF98" s="122"/>
      <c r="AG98" s="122"/>
      <c r="AH98" s="122"/>
      <c r="AI98" s="122"/>
      <c r="AJ98" s="122"/>
      <c r="AK98" s="122"/>
      <c r="AL98" s="122"/>
      <c r="AM98" s="122"/>
      <c r="AN98" s="122"/>
      <c r="AO98" s="122"/>
      <c r="AP98" s="122"/>
      <c r="AQ98" s="122"/>
      <c r="AR98" s="122"/>
      <c r="AS98" s="123"/>
      <c r="AT98" s="123"/>
      <c r="AU98" s="123"/>
      <c r="AV98" s="123"/>
      <c r="AW98" s="123"/>
      <c r="AX98" s="123"/>
      <c r="AY98" s="123"/>
      <c r="AZ98" s="123"/>
      <c r="BA98" s="123"/>
      <c r="BB98" s="123"/>
      <c r="BC98" s="123"/>
      <c r="BD98" s="123"/>
      <c r="BE98" s="123"/>
      <c r="BF98" s="123"/>
      <c r="BG98" s="123"/>
      <c r="BH98" s="123"/>
      <c r="BI98" s="123"/>
      <c r="BJ98" s="123"/>
      <c r="BK98" s="123"/>
      <c r="BL98" s="123"/>
      <c r="BM98" s="123"/>
      <c r="BN98" s="123"/>
      <c r="BO98" s="123"/>
      <c r="BP98" s="123"/>
      <c r="BQ98" s="123"/>
    </row>
    <row r="99" spans="1:69" s="59" customFormat="1" ht="12.95" customHeight="1" x14ac:dyDescent="0.25">
      <c r="A99" s="121"/>
      <c r="B99" s="121"/>
      <c r="C99" s="121"/>
      <c r="D99" s="121"/>
      <c r="E99" s="121"/>
      <c r="F99" s="121"/>
      <c r="G99" s="121"/>
      <c r="H99" s="121"/>
      <c r="I99" s="121"/>
      <c r="J99" s="121"/>
      <c r="K99" s="141"/>
      <c r="L99" s="121"/>
      <c r="M99" s="121"/>
      <c r="N99" s="121"/>
      <c r="O99" s="121"/>
      <c r="P99" s="121"/>
      <c r="Q99" s="121"/>
      <c r="R99" s="121"/>
      <c r="S99" s="121"/>
      <c r="T99" s="121"/>
      <c r="U99" s="121"/>
      <c r="V99" s="121"/>
      <c r="W99" s="121"/>
      <c r="X99" s="121"/>
      <c r="Y99" s="121"/>
      <c r="Z99" s="121"/>
      <c r="AA99" s="121"/>
      <c r="AB99" s="121"/>
      <c r="AC99" s="121"/>
      <c r="AD99" s="121"/>
      <c r="AE99" s="122"/>
      <c r="AF99" s="122"/>
      <c r="AG99" s="122"/>
      <c r="AH99" s="122"/>
      <c r="AI99" s="122"/>
      <c r="AJ99" s="122"/>
      <c r="AK99" s="122"/>
      <c r="AL99" s="122"/>
      <c r="AM99" s="122"/>
      <c r="AN99" s="122"/>
      <c r="AO99" s="122"/>
      <c r="AP99" s="122"/>
      <c r="AQ99" s="122"/>
      <c r="AR99" s="122"/>
      <c r="AS99" s="123"/>
      <c r="AT99" s="123"/>
      <c r="AU99" s="123"/>
      <c r="AV99" s="123"/>
      <c r="AW99" s="123"/>
      <c r="AX99" s="123"/>
      <c r="AY99" s="123"/>
      <c r="AZ99" s="123"/>
      <c r="BA99" s="123"/>
      <c r="BB99" s="123"/>
      <c r="BC99" s="123"/>
      <c r="BD99" s="123"/>
      <c r="BE99" s="123"/>
      <c r="BF99" s="123"/>
      <c r="BG99" s="123"/>
      <c r="BH99" s="123"/>
      <c r="BI99" s="123"/>
      <c r="BJ99" s="123"/>
      <c r="BK99" s="123"/>
      <c r="BL99" s="123"/>
      <c r="BM99" s="123"/>
      <c r="BN99" s="123"/>
      <c r="BO99" s="123"/>
      <c r="BP99" s="123"/>
      <c r="BQ99" s="123"/>
    </row>
    <row r="100" spans="1:69" s="59" customFormat="1" ht="12.95" customHeight="1" x14ac:dyDescent="0.25">
      <c r="A100" s="121"/>
      <c r="B100" s="121"/>
      <c r="C100" s="121"/>
      <c r="D100" s="121"/>
      <c r="E100" s="121"/>
      <c r="F100" s="121"/>
      <c r="G100" s="121"/>
      <c r="H100" s="121"/>
      <c r="I100" s="121"/>
      <c r="J100" s="121"/>
      <c r="K100" s="141"/>
      <c r="L100" s="121"/>
      <c r="M100" s="121"/>
      <c r="N100" s="121"/>
      <c r="O100" s="121"/>
      <c r="P100" s="121"/>
      <c r="Q100" s="121"/>
      <c r="R100" s="121"/>
      <c r="S100" s="121"/>
      <c r="T100" s="121"/>
      <c r="U100" s="121"/>
      <c r="V100" s="121"/>
      <c r="W100" s="121"/>
      <c r="X100" s="121"/>
      <c r="Y100" s="121"/>
      <c r="Z100" s="121"/>
      <c r="AA100" s="121"/>
      <c r="AB100" s="121"/>
      <c r="AC100" s="121"/>
      <c r="AD100" s="121"/>
      <c r="AE100" s="122"/>
      <c r="AF100" s="122"/>
      <c r="AG100" s="122"/>
      <c r="AH100" s="122"/>
      <c r="AI100" s="122"/>
      <c r="AJ100" s="122"/>
      <c r="AK100" s="122"/>
      <c r="AL100" s="122"/>
      <c r="AM100" s="122"/>
      <c r="AN100" s="122"/>
      <c r="AO100" s="122"/>
      <c r="AP100" s="122"/>
      <c r="AQ100" s="122"/>
      <c r="AR100" s="122"/>
      <c r="AS100" s="123"/>
      <c r="AT100" s="123"/>
      <c r="AU100" s="123"/>
      <c r="AV100" s="123"/>
      <c r="AW100" s="123"/>
      <c r="AX100" s="123"/>
      <c r="AY100" s="123"/>
      <c r="AZ100" s="123"/>
      <c r="BA100" s="123"/>
      <c r="BB100" s="123"/>
      <c r="BC100" s="123"/>
      <c r="BD100" s="123"/>
      <c r="BE100" s="123"/>
      <c r="BF100" s="123"/>
      <c r="BG100" s="123"/>
      <c r="BH100" s="123"/>
      <c r="BI100" s="123"/>
      <c r="BJ100" s="123"/>
      <c r="BK100" s="123"/>
      <c r="BL100" s="123"/>
      <c r="BM100" s="123"/>
      <c r="BN100" s="123"/>
      <c r="BO100" s="123"/>
      <c r="BP100" s="123"/>
      <c r="BQ100" s="123"/>
    </row>
    <row r="101" spans="1:69" s="59" customFormat="1" ht="12.95" customHeight="1" x14ac:dyDescent="0.25">
      <c r="A101" s="121"/>
      <c r="B101" s="121"/>
      <c r="C101" s="121"/>
      <c r="D101" s="121"/>
      <c r="E101" s="121"/>
      <c r="F101" s="121"/>
      <c r="G101" s="121"/>
      <c r="H101" s="121"/>
      <c r="I101" s="121"/>
      <c r="J101" s="121"/>
      <c r="K101" s="141"/>
      <c r="L101" s="121"/>
      <c r="M101" s="121"/>
      <c r="N101" s="121"/>
      <c r="O101" s="121"/>
      <c r="P101" s="121"/>
      <c r="Q101" s="121"/>
      <c r="R101" s="121"/>
      <c r="S101" s="121"/>
      <c r="T101" s="121"/>
      <c r="U101" s="121"/>
      <c r="V101" s="121"/>
      <c r="W101" s="121"/>
      <c r="X101" s="121"/>
      <c r="Y101" s="121"/>
      <c r="Z101" s="121"/>
      <c r="AA101" s="121"/>
      <c r="AB101" s="121"/>
      <c r="AC101" s="121"/>
      <c r="AD101" s="121"/>
      <c r="AE101" s="122"/>
      <c r="AF101" s="122"/>
      <c r="AG101" s="122"/>
      <c r="AH101" s="122"/>
      <c r="AI101" s="122"/>
      <c r="AJ101" s="122"/>
      <c r="AK101" s="122"/>
      <c r="AL101" s="122"/>
      <c r="AM101" s="122"/>
      <c r="AN101" s="122"/>
      <c r="AO101" s="122"/>
      <c r="AP101" s="122"/>
      <c r="AQ101" s="122"/>
      <c r="AR101" s="122"/>
      <c r="AS101" s="123"/>
      <c r="AT101" s="123"/>
      <c r="AU101" s="123"/>
      <c r="AV101" s="123"/>
      <c r="AW101" s="123"/>
      <c r="AX101" s="123"/>
      <c r="AY101" s="123"/>
      <c r="AZ101" s="123"/>
      <c r="BA101" s="123"/>
      <c r="BB101" s="123"/>
      <c r="BC101" s="123"/>
      <c r="BD101" s="123"/>
      <c r="BE101" s="123"/>
      <c r="BF101" s="123"/>
      <c r="BG101" s="123"/>
      <c r="BH101" s="123"/>
      <c r="BI101" s="123"/>
      <c r="BJ101" s="123"/>
      <c r="BK101" s="123"/>
      <c r="BL101" s="123"/>
      <c r="BM101" s="123"/>
      <c r="BN101" s="123"/>
      <c r="BO101" s="123"/>
      <c r="BP101" s="123"/>
      <c r="BQ101" s="123"/>
    </row>
    <row r="102" spans="1:69" s="59" customFormat="1" ht="12.95" customHeight="1" x14ac:dyDescent="0.25">
      <c r="A102" s="121"/>
      <c r="B102" s="121"/>
      <c r="C102" s="121"/>
      <c r="D102" s="121"/>
      <c r="E102" s="121"/>
      <c r="F102" s="121"/>
      <c r="G102" s="121"/>
      <c r="H102" s="121"/>
      <c r="I102" s="121"/>
      <c r="J102" s="121"/>
      <c r="K102" s="141"/>
      <c r="L102" s="121"/>
      <c r="M102" s="121"/>
      <c r="N102" s="121"/>
      <c r="O102" s="121"/>
      <c r="P102" s="121"/>
      <c r="Q102" s="121"/>
      <c r="R102" s="121"/>
      <c r="S102" s="121"/>
      <c r="T102" s="121"/>
      <c r="U102" s="121"/>
      <c r="V102" s="121"/>
      <c r="W102" s="121"/>
      <c r="X102" s="121"/>
      <c r="Y102" s="121"/>
      <c r="Z102" s="121"/>
      <c r="AA102" s="121"/>
      <c r="AB102" s="121"/>
      <c r="AC102" s="121"/>
      <c r="AD102" s="121"/>
      <c r="AE102" s="122"/>
      <c r="AF102" s="122"/>
      <c r="AG102" s="122"/>
      <c r="AH102" s="122"/>
      <c r="AI102" s="122"/>
      <c r="AJ102" s="122"/>
      <c r="AK102" s="122"/>
      <c r="AL102" s="122"/>
      <c r="AM102" s="122"/>
      <c r="AN102" s="122"/>
      <c r="AO102" s="122"/>
      <c r="AP102" s="122"/>
      <c r="AQ102" s="122"/>
      <c r="AR102" s="122"/>
      <c r="AS102" s="123"/>
      <c r="AT102" s="123"/>
      <c r="AU102" s="123"/>
      <c r="AV102" s="123"/>
      <c r="AW102" s="123"/>
      <c r="AX102" s="123"/>
      <c r="AY102" s="123"/>
      <c r="AZ102" s="123"/>
      <c r="BA102" s="123"/>
      <c r="BB102" s="123"/>
      <c r="BC102" s="123"/>
      <c r="BD102" s="123"/>
      <c r="BE102" s="123"/>
      <c r="BF102" s="123"/>
      <c r="BG102" s="123"/>
      <c r="BH102" s="123"/>
      <c r="BI102" s="123"/>
      <c r="BJ102" s="123"/>
      <c r="BK102" s="123"/>
      <c r="BL102" s="123"/>
      <c r="BM102" s="123"/>
      <c r="BN102" s="123"/>
      <c r="BO102" s="123"/>
      <c r="BP102" s="123"/>
      <c r="BQ102" s="123"/>
    </row>
    <row r="103" spans="1:69" s="59" customFormat="1" ht="12.95" customHeight="1" x14ac:dyDescent="0.25">
      <c r="A103" s="121"/>
      <c r="B103" s="121"/>
      <c r="C103" s="121"/>
      <c r="D103" s="121"/>
      <c r="E103" s="121"/>
      <c r="F103" s="121"/>
      <c r="G103" s="121"/>
      <c r="H103" s="121"/>
      <c r="I103" s="121"/>
      <c r="J103" s="121"/>
      <c r="K103" s="141"/>
      <c r="L103" s="121"/>
      <c r="M103" s="121"/>
      <c r="N103" s="121"/>
      <c r="O103" s="121"/>
      <c r="P103" s="121"/>
      <c r="Q103" s="121"/>
      <c r="R103" s="121"/>
      <c r="S103" s="121"/>
      <c r="T103" s="121"/>
      <c r="U103" s="121"/>
      <c r="V103" s="121"/>
      <c r="W103" s="121"/>
      <c r="X103" s="121"/>
      <c r="Y103" s="121"/>
      <c r="Z103" s="121"/>
      <c r="AA103" s="121"/>
      <c r="AB103" s="121"/>
      <c r="AC103" s="121"/>
      <c r="AD103" s="121"/>
      <c r="AE103" s="122"/>
      <c r="AF103" s="122"/>
      <c r="AG103" s="122"/>
      <c r="AH103" s="122"/>
      <c r="AI103" s="122"/>
      <c r="AJ103" s="122"/>
      <c r="AK103" s="122"/>
      <c r="AL103" s="122"/>
      <c r="AM103" s="122"/>
      <c r="AN103" s="122"/>
      <c r="AO103" s="122"/>
      <c r="AP103" s="122"/>
      <c r="AQ103" s="122"/>
      <c r="AR103" s="122"/>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row>
    <row r="104" spans="1:69" s="59" customFormat="1" ht="12.95" customHeight="1" x14ac:dyDescent="0.25">
      <c r="A104" s="121"/>
      <c r="B104" s="121"/>
      <c r="C104" s="121"/>
      <c r="D104" s="121"/>
      <c r="E104" s="121"/>
      <c r="F104" s="121"/>
      <c r="G104" s="121"/>
      <c r="H104" s="121"/>
      <c r="I104" s="121"/>
      <c r="J104" s="121"/>
      <c r="K104" s="141"/>
      <c r="L104" s="121"/>
      <c r="M104" s="121"/>
      <c r="N104" s="121"/>
      <c r="O104" s="121"/>
      <c r="P104" s="121"/>
      <c r="Q104" s="121"/>
      <c r="R104" s="121"/>
      <c r="S104" s="121"/>
      <c r="T104" s="121"/>
      <c r="U104" s="121"/>
      <c r="V104" s="121"/>
      <c r="W104" s="121"/>
      <c r="X104" s="121"/>
      <c r="Y104" s="121"/>
      <c r="Z104" s="121"/>
      <c r="AA104" s="121"/>
      <c r="AB104" s="121"/>
      <c r="AC104" s="121"/>
      <c r="AD104" s="121"/>
      <c r="AE104" s="122"/>
      <c r="AF104" s="122"/>
      <c r="AG104" s="122"/>
      <c r="AH104" s="122"/>
      <c r="AI104" s="122"/>
      <c r="AJ104" s="122"/>
      <c r="AK104" s="122"/>
      <c r="AL104" s="122"/>
      <c r="AM104" s="122"/>
      <c r="AN104" s="122"/>
      <c r="AO104" s="122"/>
      <c r="AP104" s="122"/>
      <c r="AQ104" s="122"/>
      <c r="AR104" s="122"/>
      <c r="AS104" s="123"/>
      <c r="AT104" s="123"/>
      <c r="AU104" s="123"/>
      <c r="AV104" s="123"/>
      <c r="AW104" s="123"/>
      <c r="AX104" s="123"/>
      <c r="AY104" s="123"/>
      <c r="AZ104" s="123"/>
      <c r="BA104" s="123"/>
      <c r="BB104" s="123"/>
      <c r="BC104" s="123"/>
      <c r="BD104" s="123"/>
      <c r="BE104" s="123"/>
      <c r="BF104" s="123"/>
      <c r="BG104" s="123"/>
      <c r="BH104" s="123"/>
      <c r="BI104" s="123"/>
      <c r="BJ104" s="123"/>
      <c r="BK104" s="123"/>
      <c r="BL104" s="123"/>
      <c r="BM104" s="123"/>
      <c r="BN104" s="123"/>
      <c r="BO104" s="123"/>
      <c r="BP104" s="123"/>
      <c r="BQ104" s="123"/>
    </row>
    <row r="105" spans="1:69" s="59" customFormat="1" ht="12.95" customHeight="1" x14ac:dyDescent="0.25">
      <c r="A105" s="121"/>
      <c r="B105" s="121"/>
      <c r="C105" s="121"/>
      <c r="D105" s="121"/>
      <c r="E105" s="121"/>
      <c r="F105" s="121"/>
      <c r="G105" s="121"/>
      <c r="H105" s="121"/>
      <c r="I105" s="121"/>
      <c r="J105" s="121"/>
      <c r="K105" s="141"/>
      <c r="L105" s="121"/>
      <c r="M105" s="121"/>
      <c r="N105" s="121"/>
      <c r="O105" s="121"/>
      <c r="P105" s="121"/>
      <c r="Q105" s="121"/>
      <c r="R105" s="121"/>
      <c r="S105" s="121"/>
      <c r="T105" s="121"/>
      <c r="U105" s="121"/>
      <c r="V105" s="121"/>
      <c r="W105" s="121"/>
      <c r="X105" s="121"/>
      <c r="Y105" s="121"/>
      <c r="Z105" s="121"/>
      <c r="AA105" s="121"/>
      <c r="AB105" s="121"/>
      <c r="AC105" s="121"/>
      <c r="AD105" s="121"/>
      <c r="AE105" s="122"/>
      <c r="AF105" s="122"/>
      <c r="AG105" s="122"/>
      <c r="AH105" s="122"/>
      <c r="AI105" s="122"/>
      <c r="AJ105" s="122"/>
      <c r="AK105" s="122"/>
      <c r="AL105" s="122"/>
      <c r="AM105" s="122"/>
      <c r="AN105" s="122"/>
      <c r="AO105" s="122"/>
      <c r="AP105" s="122"/>
      <c r="AQ105" s="122"/>
      <c r="AR105" s="122"/>
      <c r="AS105" s="123"/>
      <c r="AT105" s="123"/>
      <c r="AU105" s="123"/>
      <c r="AV105" s="123"/>
      <c r="AW105" s="123"/>
      <c r="AX105" s="123"/>
      <c r="AY105" s="123"/>
      <c r="AZ105" s="123"/>
      <c r="BA105" s="123"/>
      <c r="BB105" s="123"/>
      <c r="BC105" s="123"/>
      <c r="BD105" s="123"/>
      <c r="BE105" s="123"/>
      <c r="BF105" s="123"/>
      <c r="BG105" s="123"/>
      <c r="BH105" s="123"/>
      <c r="BI105" s="123"/>
      <c r="BJ105" s="123"/>
      <c r="BK105" s="123"/>
      <c r="BL105" s="123"/>
      <c r="BM105" s="123"/>
      <c r="BN105" s="123"/>
      <c r="BO105" s="123"/>
      <c r="BP105" s="123"/>
      <c r="BQ105" s="123"/>
    </row>
    <row r="106" spans="1:69" s="59" customFormat="1" ht="12.95" customHeight="1" x14ac:dyDescent="0.25">
      <c r="A106" s="121"/>
      <c r="B106" s="121"/>
      <c r="C106" s="121"/>
      <c r="D106" s="121"/>
      <c r="E106" s="121"/>
      <c r="F106" s="121"/>
      <c r="G106" s="121"/>
      <c r="H106" s="121"/>
      <c r="I106" s="121"/>
      <c r="J106" s="121"/>
      <c r="K106" s="141"/>
      <c r="L106" s="121"/>
      <c r="M106" s="121"/>
      <c r="N106" s="121"/>
      <c r="O106" s="121"/>
      <c r="P106" s="121"/>
      <c r="Q106" s="121"/>
      <c r="R106" s="121"/>
      <c r="S106" s="121"/>
      <c r="T106" s="121"/>
      <c r="U106" s="121"/>
      <c r="V106" s="121"/>
      <c r="W106" s="121"/>
      <c r="X106" s="121"/>
      <c r="Y106" s="121"/>
      <c r="Z106" s="121"/>
      <c r="AA106" s="121"/>
      <c r="AB106" s="121"/>
      <c r="AC106" s="121"/>
      <c r="AD106" s="121"/>
      <c r="AE106" s="122"/>
      <c r="AF106" s="122"/>
      <c r="AG106" s="122"/>
      <c r="AH106" s="122"/>
      <c r="AI106" s="122"/>
      <c r="AJ106" s="122"/>
      <c r="AK106" s="122"/>
      <c r="AL106" s="122"/>
      <c r="AM106" s="122"/>
      <c r="AN106" s="122"/>
      <c r="AO106" s="122"/>
      <c r="AP106" s="122"/>
      <c r="AQ106" s="122"/>
      <c r="AR106" s="122"/>
      <c r="AS106" s="123"/>
      <c r="AT106" s="123"/>
      <c r="AU106" s="123"/>
      <c r="AV106" s="123"/>
      <c r="AW106" s="123"/>
      <c r="AX106" s="123"/>
      <c r="AY106" s="123"/>
      <c r="AZ106" s="123"/>
      <c r="BA106" s="123"/>
      <c r="BB106" s="123"/>
      <c r="BC106" s="123"/>
      <c r="BD106" s="123"/>
      <c r="BE106" s="123"/>
      <c r="BF106" s="123"/>
      <c r="BG106" s="123"/>
      <c r="BH106" s="123"/>
      <c r="BI106" s="123"/>
      <c r="BJ106" s="123"/>
      <c r="BK106" s="123"/>
      <c r="BL106" s="123"/>
      <c r="BM106" s="123"/>
      <c r="BN106" s="123"/>
      <c r="BO106" s="123"/>
      <c r="BP106" s="123"/>
      <c r="BQ106" s="123"/>
    </row>
    <row r="107" spans="1:69" s="59" customFormat="1" ht="12.95" customHeight="1" x14ac:dyDescent="0.25">
      <c r="A107" s="121"/>
      <c r="B107" s="121"/>
      <c r="C107" s="121"/>
      <c r="D107" s="121"/>
      <c r="E107" s="121"/>
      <c r="F107" s="121"/>
      <c r="G107" s="121"/>
      <c r="H107" s="121"/>
      <c r="I107" s="121"/>
      <c r="J107" s="121"/>
      <c r="K107" s="141"/>
      <c r="L107" s="121"/>
      <c r="M107" s="121"/>
      <c r="N107" s="121"/>
      <c r="O107" s="121"/>
      <c r="P107" s="121"/>
      <c r="Q107" s="121"/>
      <c r="R107" s="121"/>
      <c r="S107" s="121"/>
      <c r="T107" s="121"/>
      <c r="U107" s="121"/>
      <c r="V107" s="121"/>
      <c r="W107" s="121"/>
      <c r="X107" s="121"/>
      <c r="Y107" s="121"/>
      <c r="Z107" s="121"/>
      <c r="AA107" s="121"/>
      <c r="AB107" s="121"/>
      <c r="AC107" s="121"/>
      <c r="AD107" s="121"/>
      <c r="AE107" s="122"/>
      <c r="AF107" s="122"/>
      <c r="AG107" s="122"/>
      <c r="AH107" s="122"/>
      <c r="AI107" s="122"/>
      <c r="AJ107" s="122"/>
      <c r="AK107" s="122"/>
      <c r="AL107" s="122"/>
      <c r="AM107" s="122"/>
      <c r="AN107" s="122"/>
      <c r="AO107" s="122"/>
      <c r="AP107" s="122"/>
      <c r="AQ107" s="122"/>
      <c r="AR107" s="122"/>
      <c r="AS107" s="123"/>
      <c r="AT107" s="123"/>
      <c r="AU107" s="123"/>
      <c r="AV107" s="123"/>
      <c r="AW107" s="123"/>
      <c r="AX107" s="123"/>
      <c r="AY107" s="123"/>
      <c r="AZ107" s="123"/>
      <c r="BA107" s="123"/>
      <c r="BB107" s="123"/>
      <c r="BC107" s="123"/>
      <c r="BD107" s="123"/>
      <c r="BE107" s="123"/>
      <c r="BF107" s="123"/>
      <c r="BG107" s="123"/>
      <c r="BH107" s="123"/>
      <c r="BI107" s="123"/>
      <c r="BJ107" s="123"/>
      <c r="BK107" s="123"/>
      <c r="BL107" s="123"/>
      <c r="BM107" s="123"/>
      <c r="BN107" s="123"/>
      <c r="BO107" s="123"/>
      <c r="BP107" s="123"/>
      <c r="BQ107" s="123"/>
    </row>
    <row r="108" spans="1:69" s="59" customFormat="1" ht="12.95" customHeight="1" x14ac:dyDescent="0.25">
      <c r="A108" s="121"/>
      <c r="B108" s="121"/>
      <c r="C108" s="121"/>
      <c r="D108" s="121"/>
      <c r="E108" s="121"/>
      <c r="F108" s="121"/>
      <c r="G108" s="121"/>
      <c r="H108" s="121"/>
      <c r="I108" s="121"/>
      <c r="J108" s="121"/>
      <c r="K108" s="141"/>
      <c r="L108" s="121"/>
      <c r="M108" s="121"/>
      <c r="N108" s="121"/>
      <c r="O108" s="121"/>
      <c r="P108" s="121"/>
      <c r="Q108" s="121"/>
      <c r="R108" s="121"/>
      <c r="S108" s="121"/>
      <c r="T108" s="121"/>
      <c r="U108" s="121"/>
      <c r="V108" s="121"/>
      <c r="W108" s="121"/>
      <c r="X108" s="121"/>
      <c r="Y108" s="121"/>
      <c r="Z108" s="121"/>
      <c r="AA108" s="121"/>
      <c r="AB108" s="121"/>
      <c r="AC108" s="121"/>
      <c r="AD108" s="121"/>
      <c r="AE108" s="122"/>
      <c r="AF108" s="122"/>
      <c r="AG108" s="122"/>
      <c r="AH108" s="122"/>
      <c r="AI108" s="122"/>
      <c r="AJ108" s="122"/>
      <c r="AK108" s="122"/>
      <c r="AL108" s="122"/>
      <c r="AM108" s="122"/>
      <c r="AN108" s="122"/>
      <c r="AO108" s="122"/>
      <c r="AP108" s="122"/>
      <c r="AQ108" s="122"/>
      <c r="AR108" s="122"/>
      <c r="AS108" s="123"/>
      <c r="AT108" s="123"/>
      <c r="AU108" s="123"/>
      <c r="AV108" s="123"/>
      <c r="AW108" s="123"/>
      <c r="AX108" s="123"/>
      <c r="AY108" s="123"/>
      <c r="AZ108" s="123"/>
      <c r="BA108" s="123"/>
      <c r="BB108" s="123"/>
      <c r="BC108" s="123"/>
      <c r="BD108" s="123"/>
      <c r="BE108" s="123"/>
      <c r="BF108" s="123"/>
      <c r="BG108" s="123"/>
      <c r="BH108" s="123"/>
      <c r="BI108" s="123"/>
      <c r="BJ108" s="123"/>
      <c r="BK108" s="123"/>
      <c r="BL108" s="123"/>
      <c r="BM108" s="123"/>
      <c r="BN108" s="123"/>
      <c r="BO108" s="123"/>
      <c r="BP108" s="123"/>
      <c r="BQ108" s="123"/>
    </row>
    <row r="109" spans="1:69" s="59" customFormat="1" ht="12.95" customHeight="1" x14ac:dyDescent="0.25">
      <c r="A109" s="121"/>
      <c r="B109" s="121"/>
      <c r="C109" s="121"/>
      <c r="D109" s="121"/>
      <c r="E109" s="121"/>
      <c r="F109" s="121"/>
      <c r="G109" s="121"/>
      <c r="H109" s="121"/>
      <c r="I109" s="121"/>
      <c r="J109" s="121"/>
      <c r="K109" s="141"/>
      <c r="L109" s="121"/>
      <c r="M109" s="121"/>
      <c r="N109" s="121"/>
      <c r="O109" s="121"/>
      <c r="P109" s="121"/>
      <c r="Q109" s="121"/>
      <c r="R109" s="121"/>
      <c r="S109" s="121"/>
      <c r="T109" s="121"/>
      <c r="U109" s="121"/>
      <c r="V109" s="121"/>
      <c r="W109" s="121"/>
      <c r="X109" s="121"/>
      <c r="Y109" s="121"/>
      <c r="Z109" s="121"/>
      <c r="AA109" s="121"/>
      <c r="AB109" s="121"/>
      <c r="AC109" s="121"/>
      <c r="AD109" s="121"/>
      <c r="AE109" s="122"/>
      <c r="AF109" s="122"/>
      <c r="AG109" s="122"/>
      <c r="AH109" s="122"/>
      <c r="AI109" s="122"/>
      <c r="AJ109" s="122"/>
      <c r="AK109" s="122"/>
      <c r="AL109" s="122"/>
      <c r="AM109" s="122"/>
      <c r="AN109" s="122"/>
      <c r="AO109" s="122"/>
      <c r="AP109" s="122"/>
      <c r="AQ109" s="122"/>
      <c r="AR109" s="122"/>
      <c r="AS109" s="123"/>
      <c r="AT109" s="123"/>
      <c r="AU109" s="123"/>
      <c r="AV109" s="123"/>
      <c r="AW109" s="123"/>
      <c r="AX109" s="123"/>
      <c r="AY109" s="123"/>
      <c r="AZ109" s="123"/>
      <c r="BA109" s="123"/>
      <c r="BB109" s="123"/>
      <c r="BC109" s="123"/>
      <c r="BD109" s="123"/>
      <c r="BE109" s="123"/>
      <c r="BF109" s="123"/>
      <c r="BG109" s="123"/>
      <c r="BH109" s="123"/>
      <c r="BI109" s="123"/>
      <c r="BJ109" s="123"/>
      <c r="BK109" s="123"/>
      <c r="BL109" s="123"/>
      <c r="BM109" s="123"/>
      <c r="BN109" s="123"/>
      <c r="BO109" s="123"/>
      <c r="BP109" s="123"/>
      <c r="BQ109" s="123"/>
    </row>
    <row r="110" spans="1:69" s="59" customFormat="1" ht="12.95" customHeight="1" x14ac:dyDescent="0.25">
      <c r="A110" s="121"/>
      <c r="B110" s="121"/>
      <c r="C110" s="121"/>
      <c r="D110" s="121"/>
      <c r="E110" s="121"/>
      <c r="F110" s="121"/>
      <c r="G110" s="121"/>
      <c r="H110" s="121"/>
      <c r="I110" s="121"/>
      <c r="J110" s="121"/>
      <c r="K110" s="141"/>
      <c r="L110" s="121"/>
      <c r="M110" s="121"/>
      <c r="N110" s="121"/>
      <c r="O110" s="121"/>
      <c r="P110" s="121"/>
      <c r="Q110" s="121"/>
      <c r="R110" s="121"/>
      <c r="S110" s="121"/>
      <c r="T110" s="121"/>
      <c r="U110" s="121"/>
      <c r="V110" s="121"/>
      <c r="W110" s="121"/>
      <c r="X110" s="121"/>
      <c r="Y110" s="121"/>
      <c r="Z110" s="121"/>
      <c r="AA110" s="121"/>
      <c r="AB110" s="121"/>
      <c r="AC110" s="121"/>
      <c r="AD110" s="121"/>
      <c r="AE110" s="122"/>
      <c r="AF110" s="122"/>
      <c r="AG110" s="122"/>
      <c r="AH110" s="122"/>
      <c r="AI110" s="122"/>
      <c r="AJ110" s="122"/>
      <c r="AK110" s="122"/>
      <c r="AL110" s="122"/>
      <c r="AM110" s="122"/>
      <c r="AN110" s="122"/>
      <c r="AO110" s="122"/>
      <c r="AP110" s="122"/>
      <c r="AQ110" s="122"/>
      <c r="AR110" s="122"/>
      <c r="AS110" s="123"/>
      <c r="AT110" s="123"/>
      <c r="AU110" s="123"/>
      <c r="AV110" s="123"/>
      <c r="AW110" s="123"/>
      <c r="AX110" s="123"/>
      <c r="AY110" s="123"/>
      <c r="AZ110" s="123"/>
      <c r="BA110" s="123"/>
      <c r="BB110" s="123"/>
      <c r="BC110" s="123"/>
      <c r="BD110" s="123"/>
      <c r="BE110" s="123"/>
      <c r="BF110" s="123"/>
      <c r="BG110" s="123"/>
      <c r="BH110" s="123"/>
      <c r="BI110" s="123"/>
      <c r="BJ110" s="123"/>
      <c r="BK110" s="123"/>
      <c r="BL110" s="123"/>
      <c r="BM110" s="123"/>
      <c r="BN110" s="123"/>
      <c r="BO110" s="123"/>
      <c r="BP110" s="123"/>
      <c r="BQ110" s="123"/>
    </row>
    <row r="111" spans="1:69" s="59" customFormat="1" ht="12.95" customHeight="1" x14ac:dyDescent="0.25">
      <c r="A111" s="121"/>
      <c r="B111" s="121"/>
      <c r="C111" s="121"/>
      <c r="D111" s="121"/>
      <c r="E111" s="121"/>
      <c r="F111" s="121"/>
      <c r="G111" s="121"/>
      <c r="H111" s="121"/>
      <c r="I111" s="121"/>
      <c r="J111" s="121"/>
      <c r="K111" s="141"/>
      <c r="L111" s="121"/>
      <c r="M111" s="121"/>
      <c r="N111" s="121"/>
      <c r="O111" s="121"/>
      <c r="P111" s="121"/>
      <c r="Q111" s="121"/>
      <c r="R111" s="121"/>
      <c r="S111" s="121"/>
      <c r="T111" s="121"/>
      <c r="U111" s="121"/>
      <c r="V111" s="121"/>
      <c r="W111" s="121"/>
      <c r="X111" s="121"/>
      <c r="Y111" s="121"/>
      <c r="Z111" s="121"/>
      <c r="AA111" s="121"/>
      <c r="AB111" s="121"/>
      <c r="AC111" s="121"/>
      <c r="AD111" s="121"/>
      <c r="AE111" s="122"/>
      <c r="AF111" s="122"/>
      <c r="AG111" s="122"/>
      <c r="AH111" s="122"/>
      <c r="AI111" s="122"/>
      <c r="AJ111" s="122"/>
      <c r="AK111" s="122"/>
      <c r="AL111" s="122"/>
      <c r="AM111" s="122"/>
      <c r="AN111" s="122"/>
      <c r="AO111" s="122"/>
      <c r="AP111" s="122"/>
      <c r="AQ111" s="122"/>
      <c r="AR111" s="122"/>
      <c r="AS111" s="123"/>
      <c r="AT111" s="123"/>
      <c r="AU111" s="123"/>
      <c r="AV111" s="123"/>
      <c r="AW111" s="123"/>
      <c r="AX111" s="123"/>
      <c r="AY111" s="123"/>
      <c r="AZ111" s="123"/>
      <c r="BA111" s="123"/>
      <c r="BB111" s="123"/>
      <c r="BC111" s="123"/>
      <c r="BD111" s="123"/>
      <c r="BE111" s="123"/>
      <c r="BF111" s="123"/>
      <c r="BG111" s="123"/>
      <c r="BH111" s="123"/>
      <c r="BI111" s="123"/>
      <c r="BJ111" s="123"/>
      <c r="BK111" s="123"/>
      <c r="BL111" s="123"/>
      <c r="BM111" s="123"/>
      <c r="BN111" s="123"/>
      <c r="BO111" s="123"/>
      <c r="BP111" s="123"/>
      <c r="BQ111" s="123"/>
    </row>
    <row r="112" spans="1:69" s="59" customFormat="1" ht="12.95" customHeight="1" x14ac:dyDescent="0.25">
      <c r="A112" s="121"/>
      <c r="B112" s="121"/>
      <c r="C112" s="121"/>
      <c r="D112" s="121"/>
      <c r="E112" s="121"/>
      <c r="F112" s="121"/>
      <c r="G112" s="121"/>
      <c r="H112" s="121"/>
      <c r="I112" s="121"/>
      <c r="J112" s="121"/>
      <c r="K112" s="141"/>
      <c r="L112" s="121"/>
      <c r="M112" s="121"/>
      <c r="N112" s="121"/>
      <c r="O112" s="121"/>
      <c r="P112" s="121"/>
      <c r="Q112" s="121"/>
      <c r="R112" s="121"/>
      <c r="S112" s="121"/>
      <c r="T112" s="121"/>
      <c r="U112" s="121"/>
      <c r="V112" s="121"/>
      <c r="W112" s="121"/>
      <c r="X112" s="121"/>
      <c r="Y112" s="121"/>
      <c r="Z112" s="121"/>
      <c r="AA112" s="121"/>
      <c r="AB112" s="121"/>
      <c r="AC112" s="121"/>
      <c r="AD112" s="121"/>
      <c r="AE112" s="122"/>
      <c r="AF112" s="122"/>
      <c r="AG112" s="122"/>
      <c r="AH112" s="122"/>
      <c r="AI112" s="122"/>
      <c r="AJ112" s="122"/>
      <c r="AK112" s="122"/>
      <c r="AL112" s="122"/>
      <c r="AM112" s="122"/>
      <c r="AN112" s="122"/>
      <c r="AO112" s="122"/>
      <c r="AP112" s="122"/>
      <c r="AQ112" s="122"/>
      <c r="AR112" s="122"/>
      <c r="AS112" s="123"/>
      <c r="AT112" s="123"/>
      <c r="AU112" s="123"/>
      <c r="AV112" s="123"/>
      <c r="AW112" s="123"/>
      <c r="AX112" s="123"/>
      <c r="AY112" s="123"/>
      <c r="AZ112" s="123"/>
      <c r="BA112" s="123"/>
      <c r="BB112" s="123"/>
      <c r="BC112" s="123"/>
      <c r="BD112" s="123"/>
      <c r="BE112" s="123"/>
      <c r="BF112" s="123"/>
      <c r="BG112" s="123"/>
      <c r="BH112" s="123"/>
      <c r="BI112" s="123"/>
      <c r="BJ112" s="123"/>
      <c r="BK112" s="123"/>
      <c r="BL112" s="123"/>
      <c r="BM112" s="123"/>
      <c r="BN112" s="123"/>
      <c r="BO112" s="123"/>
      <c r="BP112" s="123"/>
      <c r="BQ112" s="123"/>
    </row>
  </sheetData>
  <pageMargins left="0.7" right="0.7" top="0.75" bottom="0.75" header="0.3" footer="0.3"/>
  <pageSetup paperSize="9" orientation="portrait" r:id="rId1"/>
  <ignoredErrors>
    <ignoredError sqref="D9" formulaRange="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746B1-6D66-4E44-A38F-688CC31021DB}">
  <sheetPr>
    <tabColor theme="5" tint="0.79998168889431442"/>
  </sheetPr>
  <dimension ref="A1:BU88"/>
  <sheetViews>
    <sheetView zoomScale="120" zoomScaleNormal="120" workbookViewId="0">
      <selection activeCell="G18" sqref="G18"/>
    </sheetView>
  </sheetViews>
  <sheetFormatPr baseColWidth="10" defaultRowHeight="12.95" customHeight="1" x14ac:dyDescent="0.25"/>
  <cols>
    <col min="1" max="1" width="2.5703125" style="121" customWidth="1"/>
    <col min="2" max="2" width="16.42578125" style="121" customWidth="1"/>
    <col min="3" max="3" width="10.28515625" style="121" customWidth="1"/>
    <col min="4" max="4" width="16" style="121" customWidth="1"/>
    <col min="5" max="5" width="14.5703125" style="121" customWidth="1"/>
    <col min="6" max="6" width="20" style="121" customWidth="1"/>
    <col min="7" max="7" width="17.140625" style="121" customWidth="1"/>
    <col min="8" max="8" width="14.7109375" style="121" bestFit="1" customWidth="1"/>
    <col min="9" max="9" width="14.7109375" style="141" bestFit="1" customWidth="1"/>
    <col min="10" max="12" width="14.7109375" style="121" bestFit="1" customWidth="1"/>
    <col min="13" max="18" width="11.42578125" style="121"/>
    <col min="19" max="28" width="11.42578125" style="130"/>
    <col min="29" max="42" width="11.42578125" style="122"/>
    <col min="43" max="67" width="11.42578125" style="123"/>
    <col min="68" max="73" width="11.42578125" style="59"/>
  </cols>
  <sheetData>
    <row r="1" spans="1:73" s="59" customFormat="1" ht="12.95" customHeight="1" x14ac:dyDescent="0.25">
      <c r="A1" s="121"/>
      <c r="B1" s="121"/>
      <c r="C1" s="121"/>
      <c r="D1" s="121"/>
      <c r="E1" s="121"/>
      <c r="F1" s="121"/>
      <c r="G1" s="121"/>
      <c r="H1" s="121"/>
      <c r="I1" s="141"/>
      <c r="J1" s="121"/>
      <c r="K1" s="121"/>
      <c r="L1" s="121"/>
      <c r="M1" s="121"/>
      <c r="N1" s="121"/>
      <c r="O1" s="121"/>
      <c r="P1" s="121"/>
      <c r="Q1" s="121"/>
      <c r="R1" s="121"/>
      <c r="S1" s="121"/>
      <c r="T1" s="121"/>
      <c r="U1" s="121"/>
      <c r="V1" s="121"/>
      <c r="W1" s="121"/>
      <c r="X1" s="121"/>
      <c r="Y1" s="121"/>
      <c r="Z1" s="121"/>
      <c r="AA1" s="121"/>
      <c r="AB1" s="121"/>
      <c r="AC1" s="122"/>
      <c r="AD1" s="122"/>
      <c r="AE1" s="122"/>
      <c r="AF1" s="122"/>
      <c r="AG1" s="122"/>
      <c r="AH1" s="122"/>
      <c r="AI1" s="122"/>
      <c r="AJ1" s="122"/>
      <c r="AK1" s="122"/>
      <c r="AL1" s="122"/>
      <c r="AM1" s="122"/>
      <c r="AN1" s="122"/>
      <c r="AO1" s="122"/>
      <c r="AP1" s="122"/>
      <c r="AQ1" s="123"/>
      <c r="AR1" s="123"/>
      <c r="AS1" s="123"/>
      <c r="AT1" s="123"/>
      <c r="AU1" s="123"/>
      <c r="AV1" s="123"/>
      <c r="AW1" s="123"/>
      <c r="AX1" s="123"/>
      <c r="AY1" s="123"/>
      <c r="AZ1" s="123"/>
      <c r="BA1" s="123"/>
      <c r="BB1" s="123"/>
      <c r="BC1" s="123"/>
      <c r="BD1" s="123"/>
      <c r="BE1" s="123"/>
      <c r="BF1" s="123"/>
      <c r="BG1" s="123"/>
      <c r="BH1" s="123"/>
      <c r="BI1" s="123"/>
      <c r="BJ1" s="123"/>
      <c r="BK1" s="123"/>
      <c r="BL1" s="123"/>
      <c r="BM1" s="123"/>
      <c r="BN1" s="123"/>
      <c r="BO1" s="123"/>
    </row>
    <row r="2" spans="1:73" s="128" customFormat="1" ht="12.95" customHeight="1" x14ac:dyDescent="0.25">
      <c r="A2" s="124"/>
      <c r="B2" s="187" t="s">
        <v>48</v>
      </c>
      <c r="C2" s="253"/>
      <c r="D2" s="124"/>
      <c r="E2" s="124"/>
      <c r="F2" s="124"/>
      <c r="G2" s="124"/>
      <c r="H2" s="124"/>
      <c r="I2" s="142"/>
      <c r="J2" s="124"/>
      <c r="K2" s="124"/>
      <c r="L2" s="124"/>
      <c r="M2" s="124"/>
      <c r="N2" s="124"/>
      <c r="O2" s="124"/>
      <c r="P2" s="124"/>
      <c r="Q2" s="124"/>
      <c r="R2" s="124"/>
      <c r="S2" s="124"/>
      <c r="T2" s="124"/>
      <c r="U2" s="124"/>
      <c r="V2" s="124"/>
      <c r="W2" s="124"/>
      <c r="X2" s="124"/>
      <c r="Y2" s="124"/>
      <c r="Z2" s="124"/>
      <c r="AA2" s="124"/>
      <c r="AB2" s="124"/>
      <c r="AC2" s="125"/>
      <c r="AD2" s="125"/>
      <c r="AE2" s="125"/>
      <c r="AF2" s="125"/>
      <c r="AG2" s="125"/>
      <c r="AH2" s="125"/>
      <c r="AI2" s="125"/>
      <c r="AJ2" s="125"/>
      <c r="AK2" s="125"/>
      <c r="AL2" s="125"/>
      <c r="AM2" s="125"/>
      <c r="AN2" s="125"/>
      <c r="AO2" s="125"/>
      <c r="AP2" s="125"/>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7"/>
      <c r="BQ2" s="127"/>
      <c r="BR2" s="127"/>
      <c r="BS2" s="127"/>
      <c r="BT2" s="127"/>
      <c r="BU2" s="127"/>
    </row>
    <row r="3" spans="1:73" s="129" customFormat="1" ht="12.95" customHeight="1" x14ac:dyDescent="0.25">
      <c r="A3" s="121"/>
      <c r="B3" s="272" t="s">
        <v>152</v>
      </c>
      <c r="C3" s="274"/>
      <c r="D3" s="255"/>
      <c r="E3" s="255"/>
      <c r="F3" s="255"/>
      <c r="G3" s="257"/>
      <c r="H3" s="258"/>
      <c r="I3" s="141"/>
      <c r="J3" s="121"/>
      <c r="K3" s="121"/>
      <c r="L3" s="121"/>
      <c r="M3" s="121"/>
      <c r="N3" s="121"/>
      <c r="O3" s="121"/>
      <c r="P3" s="121"/>
      <c r="Q3" s="121"/>
      <c r="R3" s="121"/>
      <c r="S3" s="121"/>
      <c r="T3" s="121"/>
      <c r="U3" s="121"/>
      <c r="V3" s="121"/>
      <c r="W3" s="121"/>
      <c r="X3" s="121"/>
      <c r="Y3" s="121"/>
      <c r="Z3" s="121"/>
      <c r="AA3" s="121"/>
      <c r="AB3" s="121"/>
      <c r="AC3" s="122"/>
      <c r="AD3" s="122"/>
      <c r="AE3" s="122"/>
      <c r="AF3" s="122"/>
      <c r="AG3" s="122"/>
      <c r="AH3" s="122"/>
      <c r="AI3" s="122"/>
      <c r="AJ3" s="122"/>
      <c r="AK3" s="122"/>
      <c r="AL3" s="122"/>
      <c r="AM3" s="122"/>
      <c r="AN3" s="122"/>
      <c r="AO3" s="122"/>
      <c r="AP3" s="122"/>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59"/>
      <c r="BQ3" s="59"/>
      <c r="BR3" s="59"/>
      <c r="BS3" s="59"/>
      <c r="BT3" s="59"/>
      <c r="BU3" s="59"/>
    </row>
    <row r="4" spans="1:73" s="129" customFormat="1" ht="12.95" customHeight="1" x14ac:dyDescent="0.25">
      <c r="A4" s="121"/>
      <c r="B4" s="187" t="s">
        <v>50</v>
      </c>
      <c r="C4" s="185"/>
      <c r="D4" s="255"/>
      <c r="E4" s="255"/>
      <c r="F4" s="255"/>
      <c r="G4" s="257"/>
      <c r="H4" s="258"/>
      <c r="I4" s="141"/>
      <c r="J4" s="121"/>
      <c r="K4" s="121"/>
      <c r="L4" s="121"/>
      <c r="M4" s="121"/>
      <c r="N4" s="121"/>
      <c r="O4" s="121"/>
      <c r="P4" s="121"/>
      <c r="Q4" s="121"/>
      <c r="R4" s="121"/>
      <c r="S4" s="121"/>
      <c r="T4" s="121"/>
      <c r="U4" s="121"/>
      <c r="V4" s="121"/>
      <c r="W4" s="121"/>
      <c r="X4" s="121"/>
      <c r="Y4" s="121"/>
      <c r="Z4" s="121"/>
      <c r="AA4" s="121"/>
      <c r="AB4" s="121"/>
      <c r="AC4" s="122"/>
      <c r="AD4" s="122"/>
      <c r="AE4" s="122"/>
      <c r="AF4" s="122"/>
      <c r="AG4" s="122"/>
      <c r="AH4" s="122"/>
      <c r="AI4" s="122"/>
      <c r="AJ4" s="122"/>
      <c r="AK4" s="122"/>
      <c r="AL4" s="122"/>
      <c r="AM4" s="122"/>
      <c r="AN4" s="122"/>
      <c r="AO4" s="122"/>
      <c r="AP4" s="122"/>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59"/>
      <c r="BQ4" s="59"/>
      <c r="BR4" s="59"/>
      <c r="BS4" s="59"/>
      <c r="BT4" s="59"/>
      <c r="BU4" s="59"/>
    </row>
    <row r="5" spans="1:73" s="129" customFormat="1" ht="12.95" customHeight="1" x14ac:dyDescent="0.25">
      <c r="A5" s="121"/>
      <c r="B5" s="259"/>
      <c r="C5" s="259"/>
      <c r="D5" s="121"/>
      <c r="E5" s="121"/>
      <c r="F5" s="121"/>
      <c r="G5" s="121"/>
      <c r="H5" s="121"/>
      <c r="I5" s="141"/>
      <c r="J5" s="121"/>
      <c r="K5" s="121"/>
      <c r="L5" s="121"/>
      <c r="M5" s="121"/>
      <c r="N5" s="121"/>
      <c r="O5" s="121"/>
      <c r="P5" s="121"/>
      <c r="Q5" s="121"/>
      <c r="R5" s="121"/>
      <c r="S5" s="121"/>
      <c r="T5" s="121"/>
      <c r="U5" s="121"/>
      <c r="V5" s="121"/>
      <c r="W5" s="121"/>
      <c r="X5" s="121"/>
      <c r="Y5" s="121"/>
      <c r="Z5" s="121"/>
      <c r="AA5" s="121"/>
      <c r="AB5" s="121"/>
      <c r="AC5" s="122"/>
      <c r="AD5" s="122"/>
      <c r="AE5" s="122"/>
      <c r="AF5" s="122"/>
      <c r="AG5" s="122"/>
      <c r="AH5" s="122"/>
      <c r="AI5" s="122"/>
      <c r="AJ5" s="122"/>
      <c r="AK5" s="122"/>
      <c r="AL5" s="122"/>
      <c r="AM5" s="122"/>
      <c r="AN5" s="122"/>
      <c r="AO5" s="122"/>
      <c r="AP5" s="122"/>
      <c r="AQ5" s="123"/>
      <c r="AR5" s="123"/>
      <c r="AS5" s="123"/>
      <c r="AT5" s="123"/>
      <c r="AU5" s="123"/>
      <c r="AV5" s="123"/>
      <c r="AW5" s="123"/>
      <c r="AX5" s="123"/>
      <c r="AY5" s="123"/>
      <c r="AZ5" s="123"/>
      <c r="BA5" s="123"/>
      <c r="BB5" s="123"/>
      <c r="BC5" s="123"/>
      <c r="BD5" s="123"/>
      <c r="BE5" s="123"/>
      <c r="BF5" s="123"/>
      <c r="BG5" s="123"/>
      <c r="BH5" s="123"/>
      <c r="BI5" s="123"/>
      <c r="BJ5" s="123"/>
      <c r="BK5" s="123"/>
      <c r="BL5" s="123"/>
      <c r="BM5" s="123"/>
      <c r="BN5" s="123"/>
      <c r="BO5" s="123"/>
      <c r="BP5" s="59"/>
      <c r="BQ5" s="59"/>
      <c r="BR5" s="59"/>
      <c r="BS5" s="59"/>
      <c r="BT5" s="59"/>
      <c r="BU5" s="59"/>
    </row>
    <row r="6" spans="1:73" s="129" customFormat="1" ht="12.95" customHeight="1" x14ac:dyDescent="0.25">
      <c r="A6" s="121"/>
      <c r="B6" s="259"/>
      <c r="C6" s="259"/>
      <c r="D6" s="121"/>
      <c r="E6" s="121"/>
      <c r="F6" s="121"/>
      <c r="G6" s="121"/>
      <c r="H6" s="121"/>
      <c r="I6" s="141"/>
      <c r="J6" s="121"/>
      <c r="K6" s="121"/>
      <c r="L6" s="121"/>
      <c r="M6" s="121"/>
      <c r="N6" s="121"/>
      <c r="O6" s="121"/>
      <c r="P6" s="121"/>
      <c r="Q6" s="121"/>
      <c r="R6" s="121"/>
      <c r="S6" s="121"/>
      <c r="T6" s="121"/>
      <c r="U6" s="121"/>
      <c r="V6" s="121"/>
      <c r="W6" s="121"/>
      <c r="X6" s="121"/>
      <c r="Y6" s="121"/>
      <c r="Z6" s="121"/>
      <c r="AA6" s="121"/>
      <c r="AB6" s="121"/>
      <c r="AC6" s="122"/>
      <c r="AD6" s="122"/>
      <c r="AE6" s="122"/>
      <c r="AF6" s="122"/>
      <c r="AG6" s="122"/>
      <c r="AH6" s="122"/>
      <c r="AI6" s="122"/>
      <c r="AJ6" s="122"/>
      <c r="AK6" s="122"/>
      <c r="AL6" s="122"/>
      <c r="AM6" s="122"/>
      <c r="AN6" s="122"/>
      <c r="AO6" s="122"/>
      <c r="AP6" s="122"/>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59"/>
      <c r="BQ6" s="59"/>
      <c r="BR6" s="59"/>
      <c r="BS6" s="59"/>
      <c r="BT6" s="59"/>
      <c r="BU6" s="59"/>
    </row>
    <row r="7" spans="1:73" s="129" customFormat="1" ht="12.95" customHeight="1" x14ac:dyDescent="0.25">
      <c r="A7" s="121"/>
      <c r="B7" s="121"/>
      <c r="C7" s="121"/>
      <c r="D7" s="121"/>
      <c r="E7" s="262">
        <v>0.12</v>
      </c>
      <c r="F7" s="121"/>
      <c r="G7" s="121"/>
      <c r="H7" s="121"/>
      <c r="I7" s="141"/>
      <c r="J7" s="121"/>
      <c r="K7" s="121"/>
      <c r="L7" s="121"/>
      <c r="M7" s="121"/>
      <c r="N7" s="121"/>
      <c r="O7" s="121"/>
      <c r="P7" s="121"/>
      <c r="Q7" s="121"/>
      <c r="R7" s="121"/>
      <c r="S7" s="121"/>
      <c r="T7" s="121"/>
      <c r="U7" s="121"/>
      <c r="V7" s="121"/>
      <c r="W7" s="121"/>
      <c r="X7" s="121"/>
      <c r="Y7" s="121"/>
      <c r="Z7" s="121"/>
      <c r="AA7" s="121"/>
      <c r="AB7" s="121"/>
      <c r="AC7" s="122"/>
      <c r="AD7" s="122"/>
      <c r="AE7" s="122"/>
      <c r="AF7" s="122"/>
      <c r="AG7" s="122"/>
      <c r="AH7" s="122"/>
      <c r="AI7" s="122"/>
      <c r="AJ7" s="122"/>
      <c r="AK7" s="122"/>
      <c r="AL7" s="122"/>
      <c r="AM7" s="122"/>
      <c r="AN7" s="122"/>
      <c r="AO7" s="122"/>
      <c r="AP7" s="122"/>
      <c r="AQ7" s="123"/>
      <c r="AR7" s="123"/>
      <c r="AS7" s="123"/>
      <c r="AT7" s="123"/>
      <c r="AU7" s="123"/>
      <c r="AV7" s="123"/>
      <c r="AW7" s="123"/>
      <c r="AX7" s="123"/>
      <c r="AY7" s="123"/>
      <c r="AZ7" s="123"/>
      <c r="BA7" s="123"/>
      <c r="BB7" s="123"/>
      <c r="BC7" s="123"/>
      <c r="BD7" s="123"/>
      <c r="BE7" s="123"/>
      <c r="BF7" s="123"/>
      <c r="BG7" s="123"/>
      <c r="BH7" s="123"/>
      <c r="BI7" s="123"/>
      <c r="BJ7" s="123"/>
      <c r="BK7" s="123"/>
      <c r="BL7" s="123"/>
      <c r="BM7" s="123"/>
      <c r="BN7" s="123"/>
      <c r="BO7" s="123"/>
      <c r="BP7" s="59"/>
      <c r="BQ7" s="59"/>
      <c r="BR7" s="59"/>
      <c r="BS7" s="59"/>
      <c r="BT7" s="59"/>
      <c r="BU7" s="59"/>
    </row>
    <row r="8" spans="1:73" s="129" customFormat="1" ht="12.95" customHeight="1" x14ac:dyDescent="0.25">
      <c r="A8" s="121"/>
      <c r="B8" s="239" t="s">
        <v>130</v>
      </c>
      <c r="C8" s="239" t="s">
        <v>19</v>
      </c>
      <c r="D8" s="248" t="s">
        <v>135</v>
      </c>
      <c r="E8" s="263" t="s">
        <v>41</v>
      </c>
      <c r="F8" s="121"/>
      <c r="G8" s="121"/>
      <c r="H8" s="121"/>
      <c r="I8" s="141"/>
      <c r="J8" s="121"/>
      <c r="K8" s="121"/>
      <c r="L8" s="121"/>
      <c r="M8" s="121"/>
      <c r="N8" s="121"/>
      <c r="O8" s="121"/>
      <c r="P8" s="121"/>
      <c r="Q8" s="121"/>
      <c r="R8" s="121"/>
      <c r="S8" s="121"/>
      <c r="T8" s="121"/>
      <c r="U8" s="121"/>
      <c r="V8" s="121"/>
      <c r="W8" s="121"/>
      <c r="X8" s="121"/>
      <c r="Y8" s="121"/>
      <c r="Z8" s="121"/>
      <c r="AA8" s="121"/>
      <c r="AB8" s="121"/>
      <c r="AC8" s="122"/>
      <c r="AD8" s="122"/>
      <c r="AE8" s="122"/>
      <c r="AF8" s="122"/>
      <c r="AG8" s="122"/>
      <c r="AH8" s="122"/>
      <c r="AI8" s="122"/>
      <c r="AJ8" s="122"/>
      <c r="AK8" s="122"/>
      <c r="AL8" s="122"/>
      <c r="AM8" s="122"/>
      <c r="AN8" s="122"/>
      <c r="AO8" s="122"/>
      <c r="AP8" s="122"/>
      <c r="AQ8" s="123"/>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59"/>
      <c r="BQ8" s="59"/>
      <c r="BR8" s="59"/>
      <c r="BS8" s="59"/>
      <c r="BT8" s="59"/>
      <c r="BU8" s="59"/>
    </row>
    <row r="9" spans="1:73" s="129" customFormat="1" ht="12.95" customHeight="1" x14ac:dyDescent="0.25">
      <c r="A9" s="121"/>
      <c r="B9" s="241">
        <v>0</v>
      </c>
      <c r="C9" s="241">
        <v>2014</v>
      </c>
      <c r="D9" s="264">
        <f>SUM(Ej.7!F8:G8)</f>
        <v>9006000</v>
      </c>
      <c r="E9" s="265">
        <f>D9/(1+$E$7)^B9</f>
        <v>9006000</v>
      </c>
      <c r="F9" s="121"/>
      <c r="G9" s="121"/>
      <c r="H9" s="121"/>
      <c r="I9" s="141"/>
      <c r="J9" s="121"/>
      <c r="K9" s="121"/>
      <c r="L9" s="121"/>
      <c r="M9" s="121"/>
      <c r="N9" s="121"/>
      <c r="O9" s="121"/>
      <c r="P9" s="121"/>
      <c r="Q9" s="121"/>
      <c r="R9" s="121"/>
      <c r="S9" s="121"/>
      <c r="T9" s="121"/>
      <c r="U9" s="121"/>
      <c r="V9" s="121"/>
      <c r="W9" s="121"/>
      <c r="X9" s="121"/>
      <c r="Y9" s="121"/>
      <c r="Z9" s="121"/>
      <c r="AA9" s="121"/>
      <c r="AB9" s="121"/>
      <c r="AC9" s="122"/>
      <c r="AD9" s="122"/>
      <c r="AE9" s="122"/>
      <c r="AF9" s="122"/>
      <c r="AG9" s="122"/>
      <c r="AH9" s="122"/>
      <c r="AI9" s="122"/>
      <c r="AJ9" s="122"/>
      <c r="AK9" s="122"/>
      <c r="AL9" s="122"/>
      <c r="AM9" s="122"/>
      <c r="AN9" s="122"/>
      <c r="AO9" s="122"/>
      <c r="AP9" s="122"/>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59"/>
      <c r="BQ9" s="59"/>
      <c r="BR9" s="59"/>
      <c r="BS9" s="59"/>
      <c r="BT9" s="59"/>
      <c r="BU9" s="59"/>
    </row>
    <row r="10" spans="1:73" s="129" customFormat="1" ht="12.95" customHeight="1" x14ac:dyDescent="0.25">
      <c r="A10" s="121"/>
      <c r="B10" s="241">
        <v>1</v>
      </c>
      <c r="C10" s="241">
        <v>2015</v>
      </c>
      <c r="D10" s="264">
        <f>SUM(Ej.7!F9:G9)</f>
        <v>1002000</v>
      </c>
      <c r="E10" s="265">
        <f>D10/(1+$E$7)^B10</f>
        <v>894642.85714285704</v>
      </c>
      <c r="F10" s="121"/>
      <c r="G10" s="121"/>
      <c r="H10" s="121"/>
      <c r="I10" s="141"/>
      <c r="J10" s="121"/>
      <c r="K10" s="121"/>
      <c r="L10" s="121"/>
      <c r="M10" s="121"/>
      <c r="N10" s="121"/>
      <c r="O10" s="121"/>
      <c r="P10" s="121"/>
      <c r="Q10" s="121"/>
      <c r="R10" s="121"/>
      <c r="S10" s="121"/>
      <c r="T10" s="121"/>
      <c r="U10" s="121"/>
      <c r="V10" s="121"/>
      <c r="W10" s="121"/>
      <c r="X10" s="121"/>
      <c r="Y10" s="121"/>
      <c r="Z10" s="121"/>
      <c r="AA10" s="121"/>
      <c r="AB10" s="121"/>
      <c r="AC10" s="122"/>
      <c r="AD10" s="122"/>
      <c r="AE10" s="122"/>
      <c r="AF10" s="122"/>
      <c r="AG10" s="122"/>
      <c r="AH10" s="122"/>
      <c r="AI10" s="122"/>
      <c r="AJ10" s="122"/>
      <c r="AK10" s="122"/>
      <c r="AL10" s="122"/>
      <c r="AM10" s="122"/>
      <c r="AN10" s="122"/>
      <c r="AO10" s="122"/>
      <c r="AP10" s="122"/>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59"/>
      <c r="BQ10" s="59"/>
      <c r="BR10" s="59"/>
      <c r="BS10" s="59"/>
      <c r="BT10" s="59"/>
      <c r="BU10" s="59"/>
    </row>
    <row r="11" spans="1:73" s="129" customFormat="1" ht="12.95" customHeight="1" x14ac:dyDescent="0.25">
      <c r="A11" s="121"/>
      <c r="B11" s="241"/>
      <c r="C11" s="241"/>
      <c r="D11" s="264"/>
      <c r="E11" s="265"/>
      <c r="F11" s="260"/>
      <c r="G11" s="121"/>
      <c r="H11" s="121"/>
      <c r="I11" s="141"/>
      <c r="J11" s="121"/>
      <c r="K11" s="121"/>
      <c r="L11" s="121"/>
      <c r="M11" s="121"/>
      <c r="N11" s="121"/>
      <c r="O11" s="121"/>
      <c r="P11" s="121"/>
      <c r="Q11" s="121"/>
      <c r="R11" s="121"/>
      <c r="S11" s="121"/>
      <c r="T11" s="121"/>
      <c r="U11" s="121"/>
      <c r="V11" s="121"/>
      <c r="W11" s="121"/>
      <c r="X11" s="121"/>
      <c r="Y11" s="121"/>
      <c r="Z11" s="121"/>
      <c r="AA11" s="121"/>
      <c r="AB11" s="121"/>
      <c r="AC11" s="122"/>
      <c r="AD11" s="122"/>
      <c r="AE11" s="122"/>
      <c r="AF11" s="122"/>
      <c r="AG11" s="122"/>
      <c r="AH11" s="122"/>
      <c r="AI11" s="122"/>
      <c r="AJ11" s="122"/>
      <c r="AK11" s="122"/>
      <c r="AL11" s="122"/>
      <c r="AM11" s="122"/>
      <c r="AN11" s="122"/>
      <c r="AO11" s="122"/>
      <c r="AP11" s="122"/>
      <c r="AQ11" s="123"/>
      <c r="AR11" s="123"/>
      <c r="AS11" s="123"/>
      <c r="AT11" s="123"/>
      <c r="AU11" s="123"/>
      <c r="AV11" s="123"/>
      <c r="AW11" s="123"/>
      <c r="AX11" s="123"/>
      <c r="AY11" s="123"/>
      <c r="AZ11" s="123"/>
      <c r="BA11" s="123"/>
      <c r="BB11" s="123"/>
      <c r="BC11" s="123"/>
      <c r="BD11" s="123"/>
      <c r="BE11" s="123"/>
      <c r="BF11" s="123"/>
      <c r="BG11" s="123"/>
      <c r="BH11" s="123"/>
      <c r="BI11" s="123"/>
      <c r="BJ11" s="123"/>
      <c r="BK11" s="123"/>
      <c r="BL11" s="123"/>
      <c r="BM11" s="123"/>
      <c r="BN11" s="123"/>
      <c r="BO11" s="123"/>
      <c r="BP11" s="59"/>
      <c r="BQ11" s="59"/>
      <c r="BR11" s="59"/>
      <c r="BS11" s="59"/>
      <c r="BT11" s="59"/>
      <c r="BU11" s="59"/>
    </row>
    <row r="12" spans="1:73" s="129" customFormat="1" ht="12.95" customHeight="1" x14ac:dyDescent="0.25">
      <c r="A12" s="121"/>
      <c r="B12" s="121"/>
      <c r="C12" s="121"/>
      <c r="D12" s="266"/>
      <c r="E12" s="267">
        <f>SUM(E9:E11)</f>
        <v>9900642.8571428563</v>
      </c>
      <c r="F12" s="121"/>
      <c r="G12" s="121"/>
      <c r="H12" s="121"/>
      <c r="I12" s="141"/>
      <c r="J12" s="121"/>
      <c r="K12" s="121"/>
      <c r="L12" s="121"/>
      <c r="M12" s="121"/>
      <c r="N12" s="121"/>
      <c r="O12" s="121"/>
      <c r="P12" s="121"/>
      <c r="Q12" s="121"/>
      <c r="R12" s="121"/>
      <c r="S12" s="121"/>
      <c r="T12" s="121"/>
      <c r="U12" s="121"/>
      <c r="V12" s="121"/>
      <c r="W12" s="121"/>
      <c r="X12" s="121"/>
      <c r="Y12" s="121"/>
      <c r="Z12" s="121"/>
      <c r="AA12" s="121"/>
      <c r="AB12" s="121"/>
      <c r="AC12" s="122"/>
      <c r="AD12" s="122"/>
      <c r="AE12" s="122"/>
      <c r="AF12" s="122"/>
      <c r="AG12" s="122"/>
      <c r="AH12" s="122"/>
      <c r="AI12" s="122"/>
      <c r="AJ12" s="122"/>
      <c r="AK12" s="122"/>
      <c r="AL12" s="122"/>
      <c r="AM12" s="122"/>
      <c r="AN12" s="122"/>
      <c r="AO12" s="122"/>
      <c r="AP12" s="122"/>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3"/>
      <c r="BM12" s="123"/>
      <c r="BN12" s="123"/>
      <c r="BO12" s="123"/>
      <c r="BP12" s="59"/>
      <c r="BQ12" s="59"/>
      <c r="BR12" s="59"/>
      <c r="BS12" s="59"/>
      <c r="BT12" s="59"/>
      <c r="BU12" s="59"/>
    </row>
    <row r="13" spans="1:73" s="129" customFormat="1" ht="12.95" customHeight="1" x14ac:dyDescent="0.25">
      <c r="A13" s="121"/>
      <c r="B13" s="259"/>
      <c r="C13" s="259"/>
      <c r="D13" s="121"/>
      <c r="E13" s="121"/>
      <c r="F13" s="121"/>
      <c r="G13" s="121"/>
      <c r="H13" s="121"/>
      <c r="I13" s="141"/>
      <c r="J13" s="121"/>
      <c r="K13" s="121"/>
      <c r="L13" s="121"/>
      <c r="M13" s="121"/>
      <c r="N13" s="121"/>
      <c r="O13" s="121"/>
      <c r="P13" s="121"/>
      <c r="Q13" s="121"/>
      <c r="R13" s="121"/>
      <c r="S13" s="121"/>
      <c r="T13" s="121"/>
      <c r="U13" s="121"/>
      <c r="V13" s="121"/>
      <c r="W13" s="121"/>
      <c r="X13" s="121"/>
      <c r="Y13" s="121"/>
      <c r="Z13" s="121"/>
      <c r="AA13" s="121"/>
      <c r="AB13" s="121"/>
      <c r="AC13" s="122"/>
      <c r="AD13" s="122"/>
      <c r="AE13" s="122"/>
      <c r="AF13" s="122"/>
      <c r="AG13" s="122"/>
      <c r="AH13" s="122"/>
      <c r="AI13" s="122"/>
      <c r="AJ13" s="122"/>
      <c r="AK13" s="122"/>
      <c r="AL13" s="122"/>
      <c r="AM13" s="122"/>
      <c r="AN13" s="122"/>
      <c r="AO13" s="122"/>
      <c r="AP13" s="122"/>
      <c r="AQ13" s="123"/>
      <c r="AR13" s="123"/>
      <c r="AS13" s="123"/>
      <c r="AT13" s="123"/>
      <c r="AU13" s="123"/>
      <c r="AV13" s="123"/>
      <c r="AW13" s="123"/>
      <c r="AX13" s="123"/>
      <c r="AY13" s="123"/>
      <c r="AZ13" s="123"/>
      <c r="BA13" s="123"/>
      <c r="BB13" s="123"/>
      <c r="BC13" s="123"/>
      <c r="BD13" s="123"/>
      <c r="BE13" s="123"/>
      <c r="BF13" s="123"/>
      <c r="BG13" s="123"/>
      <c r="BH13" s="123"/>
      <c r="BI13" s="123"/>
      <c r="BJ13" s="123"/>
      <c r="BK13" s="123"/>
      <c r="BL13" s="123"/>
      <c r="BM13" s="123"/>
      <c r="BN13" s="123"/>
      <c r="BO13" s="123"/>
      <c r="BP13" s="59"/>
      <c r="BQ13" s="59"/>
      <c r="BR13" s="59"/>
      <c r="BS13" s="59"/>
      <c r="BT13" s="59"/>
      <c r="BU13" s="59"/>
    </row>
    <row r="14" spans="1:73" s="129" customFormat="1" ht="12.95" customHeight="1" x14ac:dyDescent="0.25">
      <c r="A14" s="121"/>
      <c r="B14" s="259"/>
      <c r="C14" s="259"/>
      <c r="D14" s="121"/>
      <c r="E14" s="121"/>
      <c r="F14" s="121"/>
      <c r="G14" s="121"/>
      <c r="H14" s="121"/>
      <c r="I14" s="141"/>
      <c r="J14" s="121"/>
      <c r="K14" s="121"/>
      <c r="L14" s="121"/>
      <c r="M14" s="121"/>
      <c r="N14" s="121"/>
      <c r="O14" s="121"/>
      <c r="P14" s="121"/>
      <c r="Q14" s="121"/>
      <c r="R14" s="121"/>
      <c r="S14" s="121"/>
      <c r="T14" s="121"/>
      <c r="U14" s="121"/>
      <c r="V14" s="121"/>
      <c r="W14" s="121"/>
      <c r="X14" s="121"/>
      <c r="Y14" s="121"/>
      <c r="Z14" s="121"/>
      <c r="AA14" s="121"/>
      <c r="AB14" s="121"/>
      <c r="AC14" s="122"/>
      <c r="AD14" s="122"/>
      <c r="AE14" s="122"/>
      <c r="AF14" s="122"/>
      <c r="AG14" s="122"/>
      <c r="AH14" s="122"/>
      <c r="AI14" s="122"/>
      <c r="AJ14" s="122"/>
      <c r="AK14" s="122"/>
      <c r="AL14" s="122"/>
      <c r="AM14" s="122"/>
      <c r="AN14" s="122"/>
      <c r="AO14" s="122"/>
      <c r="AP14" s="122"/>
      <c r="AQ14" s="123"/>
      <c r="AR14" s="123"/>
      <c r="AS14" s="123"/>
      <c r="AT14" s="123"/>
      <c r="AU14" s="123"/>
      <c r="AV14" s="123"/>
      <c r="AW14" s="123"/>
      <c r="AX14" s="123"/>
      <c r="AY14" s="123"/>
      <c r="AZ14" s="123"/>
      <c r="BA14" s="123"/>
      <c r="BB14" s="123"/>
      <c r="BC14" s="123"/>
      <c r="BD14" s="123"/>
      <c r="BE14" s="123"/>
      <c r="BF14" s="123"/>
      <c r="BG14" s="123"/>
      <c r="BH14" s="123"/>
      <c r="BI14" s="123"/>
      <c r="BJ14" s="123"/>
      <c r="BK14" s="123"/>
      <c r="BL14" s="123"/>
      <c r="BM14" s="123"/>
      <c r="BN14" s="123"/>
      <c r="BO14" s="123"/>
      <c r="BP14" s="59"/>
      <c r="BQ14" s="59"/>
      <c r="BR14" s="59"/>
      <c r="BS14" s="59"/>
      <c r="BT14" s="59"/>
      <c r="BU14" s="59"/>
    </row>
    <row r="15" spans="1:73" s="129" customFormat="1" ht="12.95" customHeight="1" x14ac:dyDescent="0.25">
      <c r="A15" s="121"/>
      <c r="B15" s="259"/>
      <c r="C15" s="259"/>
      <c r="D15" s="279">
        <f>E12/E31</f>
        <v>170.06738451873809</v>
      </c>
      <c r="E15" s="121" t="s">
        <v>160</v>
      </c>
      <c r="F15" s="121"/>
      <c r="G15" s="121"/>
      <c r="H15" s="121"/>
      <c r="I15" s="141"/>
      <c r="J15" s="121"/>
      <c r="K15" s="121"/>
      <c r="L15" s="121"/>
      <c r="M15" s="121"/>
      <c r="N15" s="121"/>
      <c r="O15" s="121"/>
      <c r="P15" s="121"/>
      <c r="Q15" s="121"/>
      <c r="R15" s="121"/>
      <c r="S15" s="121"/>
      <c r="T15" s="121"/>
      <c r="U15" s="121"/>
      <c r="V15" s="121"/>
      <c r="W15" s="121"/>
      <c r="X15" s="121"/>
      <c r="Y15" s="121"/>
      <c r="Z15" s="121"/>
      <c r="AA15" s="121"/>
      <c r="AB15" s="121"/>
      <c r="AC15" s="122"/>
      <c r="AD15" s="122"/>
      <c r="AE15" s="122"/>
      <c r="AF15" s="122"/>
      <c r="AG15" s="122"/>
      <c r="AH15" s="122"/>
      <c r="AI15" s="122"/>
      <c r="AJ15" s="122"/>
      <c r="AK15" s="122"/>
      <c r="AL15" s="122"/>
      <c r="AM15" s="122"/>
      <c r="AN15" s="122"/>
      <c r="AO15" s="122"/>
      <c r="AP15" s="122"/>
      <c r="AQ15" s="123"/>
      <c r="AR15" s="123"/>
      <c r="AS15" s="123"/>
      <c r="AT15" s="123"/>
      <c r="AU15" s="123"/>
      <c r="AV15" s="123"/>
      <c r="AW15" s="123"/>
      <c r="AX15" s="123"/>
      <c r="AY15" s="123"/>
      <c r="AZ15" s="123"/>
      <c r="BA15" s="123"/>
      <c r="BB15" s="123"/>
      <c r="BC15" s="123"/>
      <c r="BD15" s="123"/>
      <c r="BE15" s="123"/>
      <c r="BF15" s="123"/>
      <c r="BG15" s="123"/>
      <c r="BH15" s="123"/>
      <c r="BI15" s="123"/>
      <c r="BJ15" s="123"/>
      <c r="BK15" s="123"/>
      <c r="BL15" s="123"/>
      <c r="BM15" s="123"/>
      <c r="BN15" s="123"/>
      <c r="BO15" s="123"/>
      <c r="BP15" s="59"/>
      <c r="BQ15" s="59"/>
      <c r="BR15" s="59"/>
      <c r="BS15" s="59"/>
      <c r="BT15" s="59"/>
      <c r="BU15" s="59"/>
    </row>
    <row r="16" spans="1:73" s="129" customFormat="1" ht="12.95" customHeight="1" x14ac:dyDescent="0.25">
      <c r="A16" s="121"/>
      <c r="B16" s="259"/>
      <c r="C16" s="259"/>
      <c r="D16" s="121"/>
      <c r="E16" s="121"/>
      <c r="F16" s="121"/>
      <c r="G16" s="121"/>
      <c r="H16" s="121"/>
      <c r="I16" s="141"/>
      <c r="J16" s="121"/>
      <c r="K16" s="121"/>
      <c r="L16" s="121"/>
      <c r="M16" s="121"/>
      <c r="N16" s="121"/>
      <c r="O16" s="121"/>
      <c r="P16" s="121"/>
      <c r="Q16" s="121"/>
      <c r="R16" s="121"/>
      <c r="S16" s="121"/>
      <c r="T16" s="121"/>
      <c r="U16" s="121"/>
      <c r="V16" s="121"/>
      <c r="W16" s="121"/>
      <c r="X16" s="121"/>
      <c r="Y16" s="121"/>
      <c r="Z16" s="121"/>
      <c r="AA16" s="121"/>
      <c r="AB16" s="121"/>
      <c r="AC16" s="122"/>
      <c r="AD16" s="122"/>
      <c r="AE16" s="122"/>
      <c r="AF16" s="122"/>
      <c r="AG16" s="122"/>
      <c r="AH16" s="122"/>
      <c r="AI16" s="122"/>
      <c r="AJ16" s="122"/>
      <c r="AK16" s="122"/>
      <c r="AL16" s="122"/>
      <c r="AM16" s="122"/>
      <c r="AN16" s="122"/>
      <c r="AO16" s="122"/>
      <c r="AP16" s="122"/>
      <c r="AQ16" s="123"/>
      <c r="AR16" s="123"/>
      <c r="AS16" s="123"/>
      <c r="AT16" s="123"/>
      <c r="AU16" s="123"/>
      <c r="AV16" s="123"/>
      <c r="AW16" s="123"/>
      <c r="AX16" s="123"/>
      <c r="AY16" s="123"/>
      <c r="AZ16" s="123"/>
      <c r="BA16" s="123"/>
      <c r="BB16" s="123"/>
      <c r="BC16" s="123"/>
      <c r="BD16" s="123"/>
      <c r="BE16" s="123"/>
      <c r="BF16" s="123"/>
      <c r="BG16" s="123"/>
      <c r="BH16" s="123"/>
      <c r="BI16" s="123"/>
      <c r="BJ16" s="123"/>
      <c r="BK16" s="123"/>
      <c r="BL16" s="123"/>
      <c r="BM16" s="123"/>
      <c r="BN16" s="123"/>
      <c r="BO16" s="123"/>
      <c r="BP16" s="59"/>
      <c r="BQ16" s="59"/>
      <c r="BR16" s="59"/>
      <c r="BS16" s="59"/>
      <c r="BT16" s="59"/>
      <c r="BU16" s="59"/>
    </row>
    <row r="17" spans="1:73" s="129" customFormat="1" ht="12.95" customHeight="1" x14ac:dyDescent="0.25">
      <c r="A17" s="121"/>
      <c r="B17" s="259"/>
      <c r="C17" s="259"/>
      <c r="D17" s="121"/>
      <c r="E17" s="121"/>
      <c r="F17" s="121"/>
      <c r="G17" s="121"/>
      <c r="H17" s="121"/>
      <c r="I17" s="141"/>
      <c r="J17" s="121"/>
      <c r="K17" s="121"/>
      <c r="L17" s="121"/>
      <c r="M17" s="121"/>
      <c r="N17" s="121"/>
      <c r="O17" s="121"/>
      <c r="P17" s="121"/>
      <c r="Q17" s="121"/>
      <c r="R17" s="121"/>
      <c r="S17" s="121"/>
      <c r="T17" s="121"/>
      <c r="U17" s="121"/>
      <c r="V17" s="121"/>
      <c r="W17" s="121"/>
      <c r="X17" s="121"/>
      <c r="Y17" s="121"/>
      <c r="Z17" s="121"/>
      <c r="AA17" s="121"/>
      <c r="AB17" s="121"/>
      <c r="AC17" s="122"/>
      <c r="AD17" s="122"/>
      <c r="AE17" s="122"/>
      <c r="AF17" s="122"/>
      <c r="AG17" s="122"/>
      <c r="AH17" s="122"/>
      <c r="AI17" s="122"/>
      <c r="AJ17" s="122"/>
      <c r="AK17" s="122"/>
      <c r="AL17" s="122"/>
      <c r="AM17" s="122"/>
      <c r="AN17" s="122"/>
      <c r="AO17" s="122"/>
      <c r="AP17" s="122"/>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59"/>
      <c r="BQ17" s="59"/>
      <c r="BR17" s="59"/>
      <c r="BS17" s="59"/>
      <c r="BT17" s="59"/>
      <c r="BU17" s="59"/>
    </row>
    <row r="18" spans="1:73" s="129" customFormat="1" ht="12.95" customHeight="1" x14ac:dyDescent="0.25">
      <c r="A18" s="121"/>
      <c r="B18" s="259"/>
      <c r="C18" s="259"/>
      <c r="D18" s="121"/>
      <c r="E18" s="121"/>
      <c r="F18" s="121"/>
      <c r="G18" s="121"/>
      <c r="H18" s="121"/>
      <c r="I18" s="141"/>
      <c r="J18" s="121"/>
      <c r="K18" s="121"/>
      <c r="L18" s="121"/>
      <c r="M18" s="121"/>
      <c r="N18" s="121"/>
      <c r="O18" s="121"/>
      <c r="P18" s="121"/>
      <c r="Q18" s="121"/>
      <c r="R18" s="121"/>
      <c r="S18" s="121"/>
      <c r="T18" s="121"/>
      <c r="U18" s="121"/>
      <c r="V18" s="121"/>
      <c r="W18" s="121"/>
      <c r="X18" s="121"/>
      <c r="Y18" s="121"/>
      <c r="Z18" s="121"/>
      <c r="AA18" s="121"/>
      <c r="AB18" s="121"/>
      <c r="AC18" s="122"/>
      <c r="AD18" s="122"/>
      <c r="AE18" s="122"/>
      <c r="AF18" s="122"/>
      <c r="AG18" s="122"/>
      <c r="AH18" s="122"/>
      <c r="AI18" s="122"/>
      <c r="AJ18" s="122"/>
      <c r="AK18" s="122"/>
      <c r="AL18" s="122"/>
      <c r="AM18" s="122"/>
      <c r="AN18" s="122"/>
      <c r="AO18" s="122"/>
      <c r="AP18" s="122"/>
      <c r="AQ18" s="123"/>
      <c r="AR18" s="123"/>
      <c r="AS18" s="123"/>
      <c r="AT18" s="123"/>
      <c r="AU18" s="123"/>
      <c r="AV18" s="123"/>
      <c r="AW18" s="123"/>
      <c r="AX18" s="123"/>
      <c r="AY18" s="123"/>
      <c r="AZ18" s="123"/>
      <c r="BA18" s="123"/>
      <c r="BB18" s="123"/>
      <c r="BC18" s="123"/>
      <c r="BD18" s="123"/>
      <c r="BE18" s="123"/>
      <c r="BF18" s="123"/>
      <c r="BG18" s="123"/>
      <c r="BH18" s="123"/>
      <c r="BI18" s="123"/>
      <c r="BJ18" s="123"/>
      <c r="BK18" s="123"/>
      <c r="BL18" s="123"/>
      <c r="BM18" s="123"/>
      <c r="BN18" s="123"/>
      <c r="BO18" s="123"/>
      <c r="BP18" s="59"/>
      <c r="BQ18" s="59"/>
      <c r="BR18" s="59"/>
      <c r="BS18" s="59"/>
      <c r="BT18" s="59"/>
      <c r="BU18" s="59"/>
    </row>
    <row r="19" spans="1:73" s="129" customFormat="1" ht="12.95" customHeight="1" x14ac:dyDescent="0.25">
      <c r="A19" s="121"/>
      <c r="B19" s="259"/>
      <c r="C19" s="259"/>
      <c r="D19" s="121"/>
      <c r="E19" s="121"/>
      <c r="F19" s="121"/>
      <c r="G19" s="121"/>
      <c r="H19" s="121"/>
      <c r="I19" s="141"/>
      <c r="J19" s="121"/>
      <c r="K19" s="121"/>
      <c r="L19" s="121"/>
      <c r="M19" s="121"/>
      <c r="N19" s="121"/>
      <c r="O19" s="121"/>
      <c r="P19" s="121"/>
      <c r="Q19" s="121"/>
      <c r="R19" s="121"/>
      <c r="S19" s="121"/>
      <c r="T19" s="121"/>
      <c r="U19" s="121"/>
      <c r="V19" s="121"/>
      <c r="W19" s="121"/>
      <c r="X19" s="121"/>
      <c r="Y19" s="121"/>
      <c r="Z19" s="121"/>
      <c r="AA19" s="121"/>
      <c r="AB19" s="121"/>
      <c r="AC19" s="122"/>
      <c r="AD19" s="122"/>
      <c r="AE19" s="122"/>
      <c r="AF19" s="122"/>
      <c r="AG19" s="122"/>
      <c r="AH19" s="122"/>
      <c r="AI19" s="122"/>
      <c r="AJ19" s="122"/>
      <c r="AK19" s="122"/>
      <c r="AL19" s="122"/>
      <c r="AM19" s="122"/>
      <c r="AN19" s="122"/>
      <c r="AO19" s="122"/>
      <c r="AP19" s="122"/>
      <c r="AQ19" s="123"/>
      <c r="AR19" s="123"/>
      <c r="AS19" s="123"/>
      <c r="AT19" s="123"/>
      <c r="AU19" s="123"/>
      <c r="AV19" s="123"/>
      <c r="AW19" s="123"/>
      <c r="AX19" s="123"/>
      <c r="AY19" s="123"/>
      <c r="AZ19" s="123"/>
      <c r="BA19" s="123"/>
      <c r="BB19" s="123"/>
      <c r="BC19" s="123"/>
      <c r="BD19" s="123"/>
      <c r="BE19" s="123"/>
      <c r="BF19" s="123"/>
      <c r="BG19" s="123"/>
      <c r="BH19" s="123"/>
      <c r="BI19" s="123"/>
      <c r="BJ19" s="123"/>
      <c r="BK19" s="123"/>
      <c r="BL19" s="123"/>
      <c r="BM19" s="123"/>
      <c r="BN19" s="123"/>
      <c r="BO19" s="123"/>
      <c r="BP19" s="59"/>
      <c r="BQ19" s="59"/>
      <c r="BR19" s="59"/>
      <c r="BS19" s="59"/>
      <c r="BT19" s="59"/>
      <c r="BU19" s="59"/>
    </row>
    <row r="20" spans="1:73" s="59" customFormat="1" ht="12.95" customHeight="1" x14ac:dyDescent="0.25">
      <c r="A20" s="121"/>
      <c r="B20" s="121"/>
      <c r="C20" s="121"/>
      <c r="D20" s="121"/>
      <c r="E20" s="121"/>
      <c r="F20" s="121"/>
      <c r="G20" s="121"/>
      <c r="H20" s="121"/>
      <c r="I20" s="141"/>
      <c r="J20" s="121"/>
      <c r="K20" s="121"/>
      <c r="L20" s="121"/>
      <c r="M20" s="121"/>
      <c r="N20" s="121"/>
      <c r="O20" s="121"/>
      <c r="P20" s="121"/>
      <c r="Q20" s="121"/>
      <c r="R20" s="121"/>
      <c r="S20" s="121"/>
      <c r="T20" s="121"/>
      <c r="U20" s="121"/>
      <c r="V20" s="121"/>
      <c r="W20" s="121"/>
      <c r="X20" s="121"/>
      <c r="Y20" s="121"/>
      <c r="Z20" s="121"/>
      <c r="AA20" s="121"/>
      <c r="AB20" s="121"/>
      <c r="AC20" s="122"/>
      <c r="AD20" s="122"/>
      <c r="AE20" s="122"/>
      <c r="AF20" s="122"/>
      <c r="AG20" s="122"/>
      <c r="AH20" s="122"/>
      <c r="AI20" s="122"/>
      <c r="AJ20" s="122"/>
      <c r="AK20" s="122"/>
      <c r="AL20" s="122"/>
      <c r="AM20" s="122"/>
      <c r="AN20" s="122"/>
      <c r="AO20" s="122"/>
      <c r="AP20" s="122"/>
      <c r="AQ20" s="123"/>
      <c r="AR20" s="123"/>
      <c r="AS20" s="123"/>
      <c r="AT20" s="123"/>
      <c r="AU20" s="123"/>
      <c r="AV20" s="123"/>
      <c r="AW20" s="123"/>
      <c r="AX20" s="123"/>
      <c r="AY20" s="123"/>
      <c r="AZ20" s="123"/>
      <c r="BA20" s="123"/>
      <c r="BB20" s="123"/>
      <c r="BC20" s="123"/>
      <c r="BD20" s="123"/>
      <c r="BE20" s="123"/>
      <c r="BF20" s="123"/>
      <c r="BG20" s="123"/>
      <c r="BH20" s="123"/>
      <c r="BI20" s="123"/>
      <c r="BJ20" s="123"/>
      <c r="BK20" s="123"/>
      <c r="BL20" s="123"/>
      <c r="BM20" s="123"/>
      <c r="BN20" s="123"/>
      <c r="BO20" s="123"/>
    </row>
    <row r="21" spans="1:73" s="59" customFormat="1" ht="12.95" customHeight="1" x14ac:dyDescent="0.25">
      <c r="A21" s="121"/>
      <c r="B21" s="121"/>
      <c r="C21" s="121"/>
      <c r="D21" s="121"/>
      <c r="E21" s="121"/>
      <c r="F21" s="121"/>
      <c r="G21" s="121"/>
      <c r="H21" s="121"/>
      <c r="I21" s="141"/>
      <c r="J21" s="121"/>
      <c r="K21" s="121"/>
      <c r="L21" s="121"/>
      <c r="M21" s="121"/>
      <c r="N21" s="121"/>
      <c r="O21" s="121"/>
      <c r="P21" s="121"/>
      <c r="Q21" s="121"/>
      <c r="R21" s="121"/>
      <c r="S21" s="121"/>
      <c r="T21" s="121"/>
      <c r="U21" s="121"/>
      <c r="V21" s="121"/>
      <c r="W21" s="121"/>
      <c r="X21" s="121"/>
      <c r="Y21" s="121"/>
      <c r="Z21" s="121"/>
      <c r="AA21" s="121"/>
      <c r="AB21" s="121"/>
      <c r="AC21" s="122"/>
      <c r="AD21" s="122"/>
      <c r="AE21" s="122"/>
      <c r="AF21" s="122"/>
      <c r="AG21" s="122"/>
      <c r="AH21" s="122"/>
      <c r="AI21" s="122"/>
      <c r="AJ21" s="122"/>
      <c r="AK21" s="122"/>
      <c r="AL21" s="122"/>
      <c r="AM21" s="122"/>
      <c r="AN21" s="122"/>
      <c r="AO21" s="122"/>
      <c r="AP21" s="122"/>
      <c r="AQ21" s="123"/>
      <c r="AR21" s="123"/>
      <c r="AS21" s="123"/>
      <c r="AT21" s="123"/>
      <c r="AU21" s="123"/>
      <c r="AV21" s="123"/>
      <c r="AW21" s="123"/>
      <c r="AX21" s="123"/>
      <c r="AY21" s="123"/>
      <c r="AZ21" s="123"/>
      <c r="BA21" s="123"/>
      <c r="BB21" s="123"/>
      <c r="BC21" s="123"/>
      <c r="BD21" s="123"/>
      <c r="BE21" s="123"/>
      <c r="BF21" s="123"/>
      <c r="BG21" s="123"/>
      <c r="BH21" s="123"/>
      <c r="BI21" s="123"/>
      <c r="BJ21" s="123"/>
      <c r="BK21" s="123"/>
      <c r="BL21" s="123"/>
      <c r="BM21" s="123"/>
      <c r="BN21" s="123"/>
      <c r="BO21" s="123"/>
    </row>
    <row r="22" spans="1:73" s="59" customFormat="1" ht="12.95" customHeight="1" x14ac:dyDescent="0.25">
      <c r="A22" s="121"/>
      <c r="B22" s="121"/>
      <c r="C22" s="121"/>
      <c r="D22" s="121"/>
      <c r="E22" s="121"/>
      <c r="F22" s="121"/>
      <c r="G22" s="121"/>
      <c r="H22" s="121"/>
      <c r="I22" s="141"/>
      <c r="J22" s="121"/>
      <c r="K22" s="121"/>
      <c r="L22" s="121"/>
      <c r="M22" s="121"/>
      <c r="N22" s="121"/>
      <c r="O22" s="121"/>
      <c r="P22" s="121"/>
      <c r="Q22" s="121"/>
      <c r="R22" s="121"/>
      <c r="S22" s="121"/>
      <c r="T22" s="121"/>
      <c r="U22" s="121"/>
      <c r="V22" s="121"/>
      <c r="W22" s="121"/>
      <c r="X22" s="121"/>
      <c r="Y22" s="121"/>
      <c r="Z22" s="121"/>
      <c r="AA22" s="121"/>
      <c r="AB22" s="121"/>
      <c r="AC22" s="122"/>
      <c r="AD22" s="122"/>
      <c r="AE22" s="122"/>
      <c r="AF22" s="122"/>
      <c r="AG22" s="122"/>
      <c r="AH22" s="122"/>
      <c r="AI22" s="122"/>
      <c r="AJ22" s="122"/>
      <c r="AK22" s="122"/>
      <c r="AL22" s="122"/>
      <c r="AM22" s="122"/>
      <c r="AN22" s="122"/>
      <c r="AO22" s="122"/>
      <c r="AP22" s="122"/>
      <c r="AQ22" s="123"/>
      <c r="AR22" s="123"/>
      <c r="AS22" s="123"/>
      <c r="AT22" s="123"/>
      <c r="AU22" s="123"/>
      <c r="AV22" s="123"/>
      <c r="AW22" s="123"/>
      <c r="AX22" s="123"/>
      <c r="AY22" s="123"/>
      <c r="AZ22" s="123"/>
      <c r="BA22" s="123"/>
      <c r="BB22" s="123"/>
      <c r="BC22" s="123"/>
      <c r="BD22" s="123"/>
      <c r="BE22" s="123"/>
      <c r="BF22" s="123"/>
      <c r="BG22" s="123"/>
      <c r="BH22" s="123"/>
      <c r="BI22" s="123"/>
      <c r="BJ22" s="123"/>
      <c r="BK22" s="123"/>
      <c r="BL22" s="123"/>
      <c r="BM22" s="123"/>
      <c r="BN22" s="123"/>
      <c r="BO22" s="123"/>
    </row>
    <row r="23" spans="1:73" s="59" customFormat="1" ht="12.95" customHeight="1" x14ac:dyDescent="0.25">
      <c r="A23" s="121"/>
      <c r="B23" s="121"/>
      <c r="C23" s="121"/>
      <c r="D23" s="121"/>
      <c r="E23" s="121"/>
      <c r="F23" s="121"/>
      <c r="G23" s="121"/>
      <c r="H23" s="121"/>
      <c r="I23" s="141"/>
      <c r="J23" s="121"/>
      <c r="K23" s="121"/>
      <c r="L23" s="121"/>
      <c r="M23" s="121"/>
      <c r="N23" s="121"/>
      <c r="O23" s="121"/>
      <c r="P23" s="121"/>
      <c r="Q23" s="121"/>
      <c r="R23" s="121"/>
      <c r="S23" s="121"/>
      <c r="T23" s="121"/>
      <c r="U23" s="121"/>
      <c r="V23" s="121"/>
      <c r="W23" s="121"/>
      <c r="X23" s="121"/>
      <c r="Y23" s="121"/>
      <c r="Z23" s="121"/>
      <c r="AA23" s="121"/>
      <c r="AB23" s="121"/>
      <c r="AC23" s="122"/>
      <c r="AD23" s="122"/>
      <c r="AE23" s="122"/>
      <c r="AF23" s="122"/>
      <c r="AG23" s="122"/>
      <c r="AH23" s="122"/>
      <c r="AI23" s="122"/>
      <c r="AJ23" s="122"/>
      <c r="AK23" s="122"/>
      <c r="AL23" s="122"/>
      <c r="AM23" s="122"/>
      <c r="AN23" s="122"/>
      <c r="AO23" s="122"/>
      <c r="AP23" s="122"/>
      <c r="AQ23" s="123"/>
      <c r="AR23" s="123"/>
      <c r="AS23" s="123"/>
      <c r="AT23" s="123"/>
      <c r="AU23" s="123"/>
      <c r="AV23" s="123"/>
      <c r="AW23" s="123"/>
      <c r="AX23" s="123"/>
      <c r="AY23" s="123"/>
      <c r="AZ23" s="123"/>
      <c r="BA23" s="123"/>
      <c r="BB23" s="123"/>
      <c r="BC23" s="123"/>
      <c r="BD23" s="123"/>
      <c r="BE23" s="123"/>
      <c r="BF23" s="123"/>
      <c r="BG23" s="123"/>
      <c r="BH23" s="123"/>
      <c r="BI23" s="123"/>
      <c r="BJ23" s="123"/>
      <c r="BK23" s="123"/>
      <c r="BL23" s="123"/>
      <c r="BM23" s="123"/>
      <c r="BN23" s="123"/>
      <c r="BO23" s="123"/>
    </row>
    <row r="24" spans="1:73" s="59" customFormat="1" ht="12.95" customHeight="1" x14ac:dyDescent="0.25">
      <c r="A24" s="121"/>
      <c r="B24" s="121"/>
      <c r="C24" s="121"/>
      <c r="D24" s="121"/>
      <c r="E24" s="121"/>
      <c r="F24" s="121"/>
      <c r="G24" s="121"/>
      <c r="H24" s="121"/>
      <c r="I24" s="141"/>
      <c r="J24" s="121"/>
      <c r="K24" s="121"/>
      <c r="L24" s="121"/>
      <c r="M24" s="121"/>
      <c r="N24" s="121"/>
      <c r="O24" s="121"/>
      <c r="P24" s="121"/>
      <c r="Q24" s="121"/>
      <c r="R24" s="121"/>
      <c r="S24" s="121"/>
      <c r="T24" s="121"/>
      <c r="U24" s="121"/>
      <c r="V24" s="121"/>
      <c r="W24" s="121"/>
      <c r="X24" s="121"/>
      <c r="Y24" s="121"/>
      <c r="Z24" s="121"/>
      <c r="AA24" s="121"/>
      <c r="AB24" s="121"/>
      <c r="AC24" s="122"/>
      <c r="AD24" s="122"/>
      <c r="AE24" s="122"/>
      <c r="AF24" s="122"/>
      <c r="AG24" s="122"/>
      <c r="AH24" s="122"/>
      <c r="AI24" s="122"/>
      <c r="AJ24" s="122"/>
      <c r="AK24" s="122"/>
      <c r="AL24" s="122"/>
      <c r="AM24" s="122"/>
      <c r="AN24" s="122"/>
      <c r="AO24" s="122"/>
      <c r="AP24" s="122"/>
      <c r="AQ24" s="123"/>
      <c r="AR24" s="123"/>
      <c r="AS24" s="123"/>
      <c r="AT24" s="123"/>
      <c r="AU24" s="123"/>
      <c r="AV24" s="123"/>
      <c r="AW24" s="123"/>
      <c r="AX24" s="123"/>
      <c r="AY24" s="123"/>
      <c r="AZ24" s="123"/>
      <c r="BA24" s="123"/>
      <c r="BB24" s="123"/>
      <c r="BC24" s="123"/>
      <c r="BD24" s="123"/>
      <c r="BE24" s="123"/>
      <c r="BF24" s="123"/>
      <c r="BG24" s="123"/>
      <c r="BH24" s="123"/>
      <c r="BI24" s="123"/>
      <c r="BJ24" s="123"/>
      <c r="BK24" s="123"/>
      <c r="BL24" s="123"/>
      <c r="BM24" s="123"/>
      <c r="BN24" s="123"/>
      <c r="BO24" s="123"/>
    </row>
    <row r="25" spans="1:73" s="59" customFormat="1" ht="12.95" customHeight="1" x14ac:dyDescent="0.25">
      <c r="A25" s="121"/>
      <c r="B25" s="121"/>
      <c r="C25" s="121"/>
      <c r="D25" s="121"/>
      <c r="E25" s="121"/>
      <c r="F25" s="121"/>
      <c r="G25" s="121"/>
      <c r="H25" s="121"/>
      <c r="I25" s="141"/>
      <c r="J25" s="121"/>
      <c r="K25" s="121"/>
      <c r="L25" s="121"/>
      <c r="M25" s="121"/>
      <c r="N25" s="121"/>
      <c r="O25" s="121"/>
      <c r="P25" s="121"/>
      <c r="Q25" s="121"/>
      <c r="R25" s="121"/>
      <c r="S25" s="121"/>
      <c r="T25" s="121"/>
      <c r="U25" s="121"/>
      <c r="V25" s="121"/>
      <c r="W25" s="121"/>
      <c r="X25" s="121"/>
      <c r="Y25" s="121"/>
      <c r="Z25" s="121"/>
      <c r="AA25" s="121"/>
      <c r="AB25" s="121"/>
      <c r="AC25" s="122"/>
      <c r="AD25" s="122"/>
      <c r="AE25" s="122"/>
      <c r="AF25" s="122"/>
      <c r="AG25" s="122"/>
      <c r="AH25" s="122"/>
      <c r="AI25" s="122"/>
      <c r="AJ25" s="122"/>
      <c r="AK25" s="122"/>
      <c r="AL25" s="122"/>
      <c r="AM25" s="122"/>
      <c r="AN25" s="122"/>
      <c r="AO25" s="122"/>
      <c r="AP25" s="122"/>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row>
    <row r="26" spans="1:73" s="59" customFormat="1" ht="12.95" customHeight="1" x14ac:dyDescent="0.25">
      <c r="A26" s="121"/>
      <c r="B26" s="187" t="s">
        <v>48</v>
      </c>
      <c r="C26" s="121"/>
      <c r="D26" s="121"/>
      <c r="E26" s="121"/>
      <c r="F26" s="121"/>
      <c r="G26" s="121"/>
      <c r="H26" s="121"/>
      <c r="I26" s="141"/>
      <c r="J26" s="121"/>
      <c r="K26" s="121"/>
      <c r="L26" s="121"/>
      <c r="M26" s="121"/>
      <c r="N26" s="121"/>
      <c r="O26" s="121"/>
      <c r="P26" s="121"/>
      <c r="Q26" s="121"/>
      <c r="R26" s="121"/>
      <c r="S26" s="121"/>
      <c r="T26" s="121"/>
      <c r="U26" s="121"/>
      <c r="V26" s="121"/>
      <c r="W26" s="121"/>
      <c r="X26" s="121"/>
      <c r="Y26" s="121"/>
      <c r="Z26" s="121"/>
      <c r="AA26" s="121"/>
      <c r="AB26" s="121"/>
      <c r="AC26" s="122"/>
      <c r="AD26" s="122"/>
      <c r="AE26" s="122"/>
      <c r="AF26" s="122"/>
      <c r="AG26" s="122"/>
      <c r="AH26" s="122"/>
      <c r="AI26" s="122"/>
      <c r="AJ26" s="122"/>
      <c r="AK26" s="122"/>
      <c r="AL26" s="122"/>
      <c r="AM26" s="122"/>
      <c r="AN26" s="122"/>
      <c r="AO26" s="122"/>
      <c r="AP26" s="122"/>
      <c r="AQ26" s="123"/>
      <c r="AR26" s="123"/>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row>
    <row r="27" spans="1:73" s="59" customFormat="1" ht="12.95" customHeight="1" x14ac:dyDescent="0.25">
      <c r="A27" s="121"/>
      <c r="B27" s="187" t="s">
        <v>153</v>
      </c>
      <c r="C27" s="121"/>
      <c r="D27" s="121"/>
      <c r="E27" s="121"/>
      <c r="F27" s="121"/>
      <c r="G27" s="121"/>
      <c r="H27" s="121"/>
      <c r="I27" s="141"/>
      <c r="J27" s="121"/>
      <c r="K27" s="121"/>
      <c r="L27" s="121"/>
      <c r="M27" s="121"/>
      <c r="N27" s="121"/>
      <c r="O27" s="121"/>
      <c r="P27" s="121"/>
      <c r="Q27" s="121"/>
      <c r="R27" s="121"/>
      <c r="S27" s="121"/>
      <c r="T27" s="121"/>
      <c r="U27" s="121"/>
      <c r="V27" s="121"/>
      <c r="W27" s="121"/>
      <c r="X27" s="121"/>
      <c r="Y27" s="121"/>
      <c r="Z27" s="121"/>
      <c r="AA27" s="121"/>
      <c r="AB27" s="121"/>
      <c r="AC27" s="122"/>
      <c r="AD27" s="122"/>
      <c r="AE27" s="122"/>
      <c r="AF27" s="122"/>
      <c r="AG27" s="122"/>
      <c r="AH27" s="122"/>
      <c r="AI27" s="122"/>
      <c r="AJ27" s="122"/>
      <c r="AK27" s="122"/>
      <c r="AL27" s="122"/>
      <c r="AM27" s="122"/>
      <c r="AN27" s="122"/>
      <c r="AO27" s="122"/>
      <c r="AP27" s="122"/>
      <c r="AQ27" s="123"/>
      <c r="AR27" s="123"/>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row>
    <row r="28" spans="1:73" s="59" customFormat="1" ht="12.95" customHeight="1" x14ac:dyDescent="0.25">
      <c r="A28" s="121"/>
      <c r="B28" s="239" t="s">
        <v>154</v>
      </c>
      <c r="C28" s="239" t="s">
        <v>155</v>
      </c>
      <c r="D28" s="248" t="s">
        <v>156</v>
      </c>
      <c r="E28" s="263" t="s">
        <v>22</v>
      </c>
      <c r="F28" s="121"/>
      <c r="G28" s="121"/>
      <c r="H28" s="121"/>
      <c r="I28" s="141"/>
      <c r="J28" s="121"/>
      <c r="K28" s="121"/>
      <c r="L28" s="121"/>
      <c r="M28" s="121"/>
      <c r="N28" s="121"/>
      <c r="O28" s="121"/>
      <c r="P28" s="121"/>
      <c r="Q28" s="121"/>
      <c r="R28" s="121"/>
      <c r="S28" s="121"/>
      <c r="T28" s="121"/>
      <c r="U28" s="121"/>
      <c r="V28" s="121"/>
      <c r="W28" s="121"/>
      <c r="X28" s="121"/>
      <c r="Y28" s="121"/>
      <c r="Z28" s="121"/>
      <c r="AA28" s="121"/>
      <c r="AB28" s="121"/>
      <c r="AC28" s="122"/>
      <c r="AD28" s="122"/>
      <c r="AE28" s="122"/>
      <c r="AF28" s="122"/>
      <c r="AG28" s="122"/>
      <c r="AH28" s="122"/>
      <c r="AI28" s="122"/>
      <c r="AJ28" s="122"/>
      <c r="AK28" s="122"/>
      <c r="AL28" s="122"/>
      <c r="AM28" s="122"/>
      <c r="AN28" s="122"/>
      <c r="AO28" s="122"/>
      <c r="AP28" s="122"/>
      <c r="AQ28" s="123"/>
      <c r="AR28" s="123"/>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row>
    <row r="29" spans="1:73" s="59" customFormat="1" ht="12.95" customHeight="1" x14ac:dyDescent="0.25">
      <c r="A29" s="121"/>
      <c r="B29" s="241" t="s">
        <v>157</v>
      </c>
      <c r="C29" s="276">
        <v>18566</v>
      </c>
      <c r="D29" s="277">
        <v>19952</v>
      </c>
      <c r="E29" s="278">
        <f>SUM(C29:D29)</f>
        <v>38518</v>
      </c>
      <c r="F29" s="121"/>
      <c r="G29" s="121"/>
      <c r="H29" s="121"/>
      <c r="I29" s="141"/>
      <c r="J29" s="121"/>
      <c r="K29" s="121"/>
      <c r="L29" s="121"/>
      <c r="M29" s="121"/>
      <c r="N29" s="121"/>
      <c r="O29" s="121"/>
      <c r="P29" s="121"/>
      <c r="Q29" s="121"/>
      <c r="R29" s="121"/>
      <c r="S29" s="121"/>
      <c r="T29" s="121"/>
      <c r="U29" s="121"/>
      <c r="V29" s="121"/>
      <c r="W29" s="121"/>
      <c r="X29" s="121"/>
      <c r="Y29" s="121"/>
      <c r="Z29" s="121"/>
      <c r="AA29" s="121"/>
      <c r="AB29" s="121"/>
      <c r="AC29" s="122"/>
      <c r="AD29" s="122"/>
      <c r="AE29" s="122"/>
      <c r="AF29" s="122"/>
      <c r="AG29" s="122"/>
      <c r="AH29" s="122"/>
      <c r="AI29" s="122"/>
      <c r="AJ29" s="122"/>
      <c r="AK29" s="122"/>
      <c r="AL29" s="122"/>
      <c r="AM29" s="122"/>
      <c r="AN29" s="122"/>
      <c r="AO29" s="122"/>
      <c r="AP29" s="122"/>
      <c r="AQ29" s="123"/>
      <c r="AR29" s="123"/>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row>
    <row r="30" spans="1:73" s="59" customFormat="1" ht="12.95" customHeight="1" x14ac:dyDescent="0.25">
      <c r="A30" s="121"/>
      <c r="B30" s="241" t="s">
        <v>158</v>
      </c>
      <c r="C30" s="276">
        <v>9314</v>
      </c>
      <c r="D30" s="277">
        <v>10384</v>
      </c>
      <c r="E30" s="278">
        <f t="shared" ref="E30:E31" si="0">SUM(C30:D30)</f>
        <v>19698</v>
      </c>
      <c r="F30" s="121"/>
      <c r="G30" s="121"/>
      <c r="H30" s="121"/>
      <c r="I30" s="141"/>
      <c r="J30" s="121"/>
      <c r="K30" s="121"/>
      <c r="L30" s="121"/>
      <c r="M30" s="121"/>
      <c r="N30" s="121"/>
      <c r="O30" s="121"/>
      <c r="P30" s="121"/>
      <c r="Q30" s="121"/>
      <c r="R30" s="121"/>
      <c r="S30" s="121"/>
      <c r="T30" s="121"/>
      <c r="U30" s="121"/>
      <c r="V30" s="121"/>
      <c r="W30" s="121"/>
      <c r="X30" s="121"/>
      <c r="Y30" s="121"/>
      <c r="Z30" s="121"/>
      <c r="AA30" s="121"/>
      <c r="AB30" s="121"/>
      <c r="AC30" s="122"/>
      <c r="AD30" s="122"/>
      <c r="AE30" s="122"/>
      <c r="AF30" s="122"/>
      <c r="AG30" s="122"/>
      <c r="AH30" s="122"/>
      <c r="AI30" s="122"/>
      <c r="AJ30" s="122"/>
      <c r="AK30" s="122"/>
      <c r="AL30" s="122"/>
      <c r="AM30" s="122"/>
      <c r="AN30" s="122"/>
      <c r="AO30" s="122"/>
      <c r="AP30" s="122"/>
      <c r="AQ30" s="123"/>
      <c r="AR30" s="123"/>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row>
    <row r="31" spans="1:73" s="59" customFormat="1" ht="12.95" customHeight="1" x14ac:dyDescent="0.25">
      <c r="A31" s="121"/>
      <c r="B31" s="121"/>
      <c r="C31" s="276">
        <f>SUM(C29:C30)</f>
        <v>27880</v>
      </c>
      <c r="D31" s="276">
        <f>SUM(D29:D30)</f>
        <v>30336</v>
      </c>
      <c r="E31" s="278">
        <f t="shared" si="0"/>
        <v>58216</v>
      </c>
      <c r="F31" s="121"/>
      <c r="G31" s="121"/>
      <c r="H31" s="121"/>
      <c r="I31" s="141"/>
      <c r="J31" s="121"/>
      <c r="K31" s="121"/>
      <c r="L31" s="121"/>
      <c r="M31" s="121"/>
      <c r="N31" s="121"/>
      <c r="O31" s="121"/>
      <c r="P31" s="121"/>
      <c r="Q31" s="121"/>
      <c r="R31" s="121"/>
      <c r="S31" s="121"/>
      <c r="T31" s="121"/>
      <c r="U31" s="121"/>
      <c r="V31" s="121"/>
      <c r="W31" s="121"/>
      <c r="X31" s="121"/>
      <c r="Y31" s="121"/>
      <c r="Z31" s="121"/>
      <c r="AA31" s="121"/>
      <c r="AB31" s="121"/>
      <c r="AC31" s="122"/>
      <c r="AD31" s="122"/>
      <c r="AE31" s="122"/>
      <c r="AF31" s="122"/>
      <c r="AG31" s="122"/>
      <c r="AH31" s="122"/>
      <c r="AI31" s="122"/>
      <c r="AJ31" s="122"/>
      <c r="AK31" s="122"/>
      <c r="AL31" s="122"/>
      <c r="AM31" s="122"/>
      <c r="AN31" s="122"/>
      <c r="AO31" s="122"/>
      <c r="AP31" s="122"/>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row>
    <row r="32" spans="1:73" s="59" customFormat="1" ht="12.95" customHeight="1" x14ac:dyDescent="0.25">
      <c r="A32" s="121"/>
      <c r="B32" s="88" t="s">
        <v>159</v>
      </c>
      <c r="C32" s="121"/>
      <c r="D32" s="121"/>
      <c r="E32" s="121"/>
      <c r="F32" s="121"/>
      <c r="G32" s="121"/>
      <c r="H32" s="121"/>
      <c r="I32" s="141"/>
      <c r="J32" s="121"/>
      <c r="K32" s="121"/>
      <c r="L32" s="121"/>
      <c r="M32" s="121"/>
      <c r="N32" s="121"/>
      <c r="O32" s="121"/>
      <c r="P32" s="121"/>
      <c r="Q32" s="121"/>
      <c r="R32" s="121"/>
      <c r="S32" s="121"/>
      <c r="T32" s="121"/>
      <c r="U32" s="121"/>
      <c r="V32" s="121"/>
      <c r="W32" s="121"/>
      <c r="X32" s="121"/>
      <c r="Y32" s="121"/>
      <c r="Z32" s="121"/>
      <c r="AA32" s="121"/>
      <c r="AB32" s="121"/>
      <c r="AC32" s="122"/>
      <c r="AD32" s="122"/>
      <c r="AE32" s="122"/>
      <c r="AF32" s="122"/>
      <c r="AG32" s="122"/>
      <c r="AH32" s="122"/>
      <c r="AI32" s="122"/>
      <c r="AJ32" s="122"/>
      <c r="AK32" s="122"/>
      <c r="AL32" s="122"/>
      <c r="AM32" s="122"/>
      <c r="AN32" s="122"/>
      <c r="AO32" s="122"/>
      <c r="AP32" s="122"/>
      <c r="AQ32" s="123"/>
      <c r="AR32" s="123"/>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row>
    <row r="33" spans="1:67" s="59" customFormat="1" ht="12.95" customHeight="1" x14ac:dyDescent="0.25">
      <c r="A33" s="121"/>
      <c r="B33" s="121"/>
      <c r="C33" s="121"/>
      <c r="D33" s="121"/>
      <c r="E33" s="121"/>
      <c r="F33" s="121"/>
      <c r="G33" s="121"/>
      <c r="H33" s="121"/>
      <c r="I33" s="141"/>
      <c r="J33" s="121"/>
      <c r="K33" s="121"/>
      <c r="L33" s="121"/>
      <c r="M33" s="121"/>
      <c r="N33" s="121"/>
      <c r="O33" s="121"/>
      <c r="P33" s="121"/>
      <c r="Q33" s="121"/>
      <c r="R33" s="121"/>
      <c r="S33" s="121"/>
      <c r="T33" s="121"/>
      <c r="U33" s="121"/>
      <c r="V33" s="121"/>
      <c r="W33" s="121"/>
      <c r="X33" s="121"/>
      <c r="Y33" s="121"/>
      <c r="Z33" s="121"/>
      <c r="AA33" s="121"/>
      <c r="AB33" s="121"/>
      <c r="AC33" s="122"/>
      <c r="AD33" s="122"/>
      <c r="AE33" s="122"/>
      <c r="AF33" s="122"/>
      <c r="AG33" s="122"/>
      <c r="AH33" s="122"/>
      <c r="AI33" s="122"/>
      <c r="AJ33" s="122"/>
      <c r="AK33" s="122"/>
      <c r="AL33" s="122"/>
      <c r="AM33" s="122"/>
      <c r="AN33" s="122"/>
      <c r="AO33" s="122"/>
      <c r="AP33" s="122"/>
      <c r="AQ33" s="123"/>
      <c r="AR33" s="123"/>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row>
    <row r="34" spans="1:67" s="59" customFormat="1" ht="12.95" customHeight="1" x14ac:dyDescent="0.25">
      <c r="A34" s="121"/>
      <c r="B34" s="121"/>
      <c r="C34" s="121"/>
      <c r="D34" s="121"/>
      <c r="E34" s="121"/>
      <c r="F34" s="121"/>
      <c r="G34" s="121"/>
      <c r="H34" s="121"/>
      <c r="I34" s="141"/>
      <c r="J34" s="121"/>
      <c r="K34" s="121"/>
      <c r="L34" s="121"/>
      <c r="M34" s="121"/>
      <c r="N34" s="121"/>
      <c r="O34" s="121"/>
      <c r="P34" s="121"/>
      <c r="Q34" s="121"/>
      <c r="R34" s="121"/>
      <c r="S34" s="121"/>
      <c r="T34" s="121"/>
      <c r="U34" s="121"/>
      <c r="V34" s="121"/>
      <c r="W34" s="121"/>
      <c r="X34" s="121"/>
      <c r="Y34" s="121"/>
      <c r="Z34" s="121"/>
      <c r="AA34" s="121"/>
      <c r="AB34" s="121"/>
      <c r="AC34" s="122"/>
      <c r="AD34" s="122"/>
      <c r="AE34" s="122"/>
      <c r="AF34" s="122"/>
      <c r="AG34" s="122"/>
      <c r="AH34" s="122"/>
      <c r="AI34" s="122"/>
      <c r="AJ34" s="122"/>
      <c r="AK34" s="122"/>
      <c r="AL34" s="122"/>
      <c r="AM34" s="122"/>
      <c r="AN34" s="122"/>
      <c r="AO34" s="122"/>
      <c r="AP34" s="122"/>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row>
    <row r="35" spans="1:67" s="59" customFormat="1" ht="12.95" customHeight="1" x14ac:dyDescent="0.25">
      <c r="A35" s="121"/>
      <c r="B35" s="121"/>
      <c r="C35" s="121"/>
      <c r="D35" s="121"/>
      <c r="E35" s="121"/>
      <c r="F35" s="121"/>
      <c r="G35" s="121"/>
      <c r="H35" s="121"/>
      <c r="I35" s="141"/>
      <c r="J35" s="121"/>
      <c r="K35" s="121"/>
      <c r="L35" s="121"/>
      <c r="M35" s="121"/>
      <c r="N35" s="121"/>
      <c r="O35" s="121"/>
      <c r="P35" s="121"/>
      <c r="Q35" s="121"/>
      <c r="R35" s="121"/>
      <c r="S35" s="121"/>
      <c r="T35" s="121"/>
      <c r="U35" s="121"/>
      <c r="V35" s="121"/>
      <c r="W35" s="121"/>
      <c r="X35" s="121"/>
      <c r="Y35" s="121"/>
      <c r="Z35" s="121"/>
      <c r="AA35" s="121"/>
      <c r="AB35" s="121"/>
      <c r="AC35" s="122"/>
      <c r="AD35" s="122"/>
      <c r="AE35" s="122"/>
      <c r="AF35" s="122"/>
      <c r="AG35" s="122"/>
      <c r="AH35" s="122"/>
      <c r="AI35" s="122"/>
      <c r="AJ35" s="122"/>
      <c r="AK35" s="122"/>
      <c r="AL35" s="122"/>
      <c r="AM35" s="122"/>
      <c r="AN35" s="122"/>
      <c r="AO35" s="122"/>
      <c r="AP35" s="122"/>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row>
    <row r="36" spans="1:67" s="59" customFormat="1" ht="12.95" customHeight="1" x14ac:dyDescent="0.25">
      <c r="A36" s="121"/>
      <c r="B36" s="121"/>
      <c r="C36" s="121"/>
      <c r="D36" s="121"/>
      <c r="E36" s="121"/>
      <c r="F36" s="121"/>
      <c r="G36" s="121"/>
      <c r="H36" s="121"/>
      <c r="I36" s="141"/>
      <c r="J36" s="121"/>
      <c r="K36" s="121"/>
      <c r="L36" s="121"/>
      <c r="M36" s="121"/>
      <c r="N36" s="121"/>
      <c r="O36" s="121"/>
      <c r="P36" s="121"/>
      <c r="Q36" s="121"/>
      <c r="R36" s="121"/>
      <c r="S36" s="121"/>
      <c r="T36" s="121"/>
      <c r="U36" s="121"/>
      <c r="V36" s="121"/>
      <c r="W36" s="121"/>
      <c r="X36" s="121"/>
      <c r="Y36" s="121"/>
      <c r="Z36" s="121"/>
      <c r="AA36" s="121"/>
      <c r="AB36" s="121"/>
      <c r="AC36" s="122"/>
      <c r="AD36" s="122"/>
      <c r="AE36" s="122"/>
      <c r="AF36" s="122"/>
      <c r="AG36" s="122"/>
      <c r="AH36" s="122"/>
      <c r="AI36" s="122"/>
      <c r="AJ36" s="122"/>
      <c r="AK36" s="122"/>
      <c r="AL36" s="122"/>
      <c r="AM36" s="122"/>
      <c r="AN36" s="122"/>
      <c r="AO36" s="122"/>
      <c r="AP36" s="122"/>
      <c r="AQ36" s="123"/>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row>
    <row r="37" spans="1:67" s="59" customFormat="1" ht="12.95" customHeight="1" x14ac:dyDescent="0.25">
      <c r="A37" s="121"/>
      <c r="B37" s="121"/>
      <c r="C37" s="121"/>
      <c r="D37" s="121"/>
      <c r="E37" s="121"/>
      <c r="F37" s="121"/>
      <c r="G37" s="121"/>
      <c r="H37" s="121"/>
      <c r="I37" s="141"/>
      <c r="J37" s="121"/>
      <c r="K37" s="121"/>
      <c r="L37" s="121"/>
      <c r="M37" s="121"/>
      <c r="N37" s="121"/>
      <c r="O37" s="121"/>
      <c r="P37" s="121"/>
      <c r="Q37" s="121"/>
      <c r="R37" s="121"/>
      <c r="S37" s="121"/>
      <c r="T37" s="121"/>
      <c r="U37" s="121"/>
      <c r="V37" s="121"/>
      <c r="W37" s="121"/>
      <c r="X37" s="121"/>
      <c r="Y37" s="121"/>
      <c r="Z37" s="121"/>
      <c r="AA37" s="121"/>
      <c r="AB37" s="121"/>
      <c r="AC37" s="122"/>
      <c r="AD37" s="122"/>
      <c r="AE37" s="122"/>
      <c r="AF37" s="122"/>
      <c r="AG37" s="122"/>
      <c r="AH37" s="122"/>
      <c r="AI37" s="122"/>
      <c r="AJ37" s="122"/>
      <c r="AK37" s="122"/>
      <c r="AL37" s="122"/>
      <c r="AM37" s="122"/>
      <c r="AN37" s="122"/>
      <c r="AO37" s="122"/>
      <c r="AP37" s="122"/>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row>
    <row r="38" spans="1:67" s="59" customFormat="1" ht="12.95" customHeight="1" x14ac:dyDescent="0.25">
      <c r="A38" s="121"/>
      <c r="B38" s="121"/>
      <c r="C38" s="121"/>
      <c r="D38" s="121"/>
      <c r="E38" s="121"/>
      <c r="F38" s="121"/>
      <c r="G38" s="121"/>
      <c r="H38" s="121"/>
      <c r="I38" s="141"/>
      <c r="J38" s="121"/>
      <c r="K38" s="121"/>
      <c r="L38" s="121"/>
      <c r="M38" s="121"/>
      <c r="N38" s="121"/>
      <c r="O38" s="121"/>
      <c r="P38" s="121"/>
      <c r="Q38" s="121"/>
      <c r="R38" s="121"/>
      <c r="S38" s="121"/>
      <c r="T38" s="121"/>
      <c r="U38" s="121"/>
      <c r="V38" s="121"/>
      <c r="W38" s="121"/>
      <c r="X38" s="121"/>
      <c r="Y38" s="121"/>
      <c r="Z38" s="121"/>
      <c r="AA38" s="121"/>
      <c r="AB38" s="121"/>
      <c r="AC38" s="122"/>
      <c r="AD38" s="122"/>
      <c r="AE38" s="122"/>
      <c r="AF38" s="122"/>
      <c r="AG38" s="122"/>
      <c r="AH38" s="122"/>
      <c r="AI38" s="122"/>
      <c r="AJ38" s="122"/>
      <c r="AK38" s="122"/>
      <c r="AL38" s="122"/>
      <c r="AM38" s="122"/>
      <c r="AN38" s="122"/>
      <c r="AO38" s="122"/>
      <c r="AP38" s="122"/>
      <c r="AQ38" s="123"/>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row>
    <row r="39" spans="1:67" s="59" customFormat="1" ht="12.95" customHeight="1" x14ac:dyDescent="0.25">
      <c r="A39" s="121"/>
      <c r="B39" s="121"/>
      <c r="C39" s="121"/>
      <c r="D39" s="121"/>
      <c r="E39" s="121"/>
      <c r="F39" s="121"/>
      <c r="G39" s="121"/>
      <c r="H39" s="121"/>
      <c r="I39" s="141"/>
      <c r="J39" s="121"/>
      <c r="K39" s="121"/>
      <c r="L39" s="121"/>
      <c r="M39" s="121"/>
      <c r="N39" s="121"/>
      <c r="O39" s="121"/>
      <c r="P39" s="121"/>
      <c r="Q39" s="121"/>
      <c r="R39" s="121"/>
      <c r="S39" s="121"/>
      <c r="T39" s="121"/>
      <c r="U39" s="121"/>
      <c r="V39" s="121"/>
      <c r="W39" s="121"/>
      <c r="X39" s="121"/>
      <c r="Y39" s="121"/>
      <c r="Z39" s="121"/>
      <c r="AA39" s="121"/>
      <c r="AB39" s="121"/>
      <c r="AC39" s="122"/>
      <c r="AD39" s="122"/>
      <c r="AE39" s="122"/>
      <c r="AF39" s="122"/>
      <c r="AG39" s="122"/>
      <c r="AH39" s="122"/>
      <c r="AI39" s="122"/>
      <c r="AJ39" s="122"/>
      <c r="AK39" s="122"/>
      <c r="AL39" s="122"/>
      <c r="AM39" s="122"/>
      <c r="AN39" s="122"/>
      <c r="AO39" s="122"/>
      <c r="AP39" s="122"/>
      <c r="AQ39" s="123"/>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row>
    <row r="40" spans="1:67" s="59" customFormat="1" ht="12.95" customHeight="1" x14ac:dyDescent="0.25">
      <c r="A40" s="121"/>
      <c r="B40" s="121"/>
      <c r="C40" s="121"/>
      <c r="D40" s="121"/>
      <c r="E40" s="121"/>
      <c r="F40" s="121"/>
      <c r="G40" s="121"/>
      <c r="H40" s="121"/>
      <c r="I40" s="141"/>
      <c r="J40" s="121"/>
      <c r="K40" s="121"/>
      <c r="L40" s="121"/>
      <c r="M40" s="121"/>
      <c r="N40" s="121"/>
      <c r="O40" s="121"/>
      <c r="P40" s="121"/>
      <c r="Q40" s="121"/>
      <c r="R40" s="121"/>
      <c r="S40" s="121"/>
      <c r="T40" s="121"/>
      <c r="U40" s="121"/>
      <c r="V40" s="121"/>
      <c r="W40" s="121"/>
      <c r="X40" s="121"/>
      <c r="Y40" s="121"/>
      <c r="Z40" s="121"/>
      <c r="AA40" s="121"/>
      <c r="AB40" s="121"/>
      <c r="AC40" s="122"/>
      <c r="AD40" s="122"/>
      <c r="AE40" s="122"/>
      <c r="AF40" s="122"/>
      <c r="AG40" s="122"/>
      <c r="AH40" s="122"/>
      <c r="AI40" s="122"/>
      <c r="AJ40" s="122"/>
      <c r="AK40" s="122"/>
      <c r="AL40" s="122"/>
      <c r="AM40" s="122"/>
      <c r="AN40" s="122"/>
      <c r="AO40" s="122"/>
      <c r="AP40" s="122"/>
      <c r="AQ40" s="123"/>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row>
    <row r="41" spans="1:67" s="59" customFormat="1" ht="12.95" customHeight="1" x14ac:dyDescent="0.25">
      <c r="A41" s="121"/>
      <c r="B41" s="121"/>
      <c r="C41" s="121"/>
      <c r="D41" s="121"/>
      <c r="E41" s="121"/>
      <c r="F41" s="121"/>
      <c r="G41" s="121"/>
      <c r="H41" s="121"/>
      <c r="I41" s="141"/>
      <c r="J41" s="121"/>
      <c r="K41" s="121"/>
      <c r="L41" s="121"/>
      <c r="M41" s="121"/>
      <c r="N41" s="121"/>
      <c r="O41" s="121"/>
      <c r="P41" s="121"/>
      <c r="Q41" s="121"/>
      <c r="R41" s="121"/>
      <c r="S41" s="121"/>
      <c r="T41" s="121"/>
      <c r="U41" s="121"/>
      <c r="V41" s="121"/>
      <c r="W41" s="121"/>
      <c r="X41" s="121"/>
      <c r="Y41" s="121"/>
      <c r="Z41" s="121"/>
      <c r="AA41" s="121"/>
      <c r="AB41" s="121"/>
      <c r="AC41" s="122"/>
      <c r="AD41" s="122"/>
      <c r="AE41" s="122"/>
      <c r="AF41" s="122"/>
      <c r="AG41" s="122"/>
      <c r="AH41" s="122"/>
      <c r="AI41" s="122"/>
      <c r="AJ41" s="122"/>
      <c r="AK41" s="122"/>
      <c r="AL41" s="122"/>
      <c r="AM41" s="122"/>
      <c r="AN41" s="122"/>
      <c r="AO41" s="122"/>
      <c r="AP41" s="122"/>
      <c r="AQ41" s="123"/>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row>
    <row r="42" spans="1:67" s="59" customFormat="1" ht="12.95" customHeight="1" x14ac:dyDescent="0.25">
      <c r="A42" s="121"/>
      <c r="B42" s="121"/>
      <c r="C42" s="121"/>
      <c r="D42" s="121"/>
      <c r="E42" s="121"/>
      <c r="F42" s="121"/>
      <c r="G42" s="121"/>
      <c r="H42" s="121"/>
      <c r="I42" s="141"/>
      <c r="J42" s="121"/>
      <c r="K42" s="121"/>
      <c r="L42" s="121"/>
      <c r="M42" s="121"/>
      <c r="N42" s="121"/>
      <c r="O42" s="121"/>
      <c r="P42" s="121"/>
      <c r="Q42" s="121"/>
      <c r="R42" s="121"/>
      <c r="S42" s="121"/>
      <c r="T42" s="121"/>
      <c r="U42" s="121"/>
      <c r="V42" s="121"/>
      <c r="W42" s="121"/>
      <c r="X42" s="121"/>
      <c r="Y42" s="121"/>
      <c r="Z42" s="121"/>
      <c r="AA42" s="121"/>
      <c r="AB42" s="121"/>
      <c r="AC42" s="122"/>
      <c r="AD42" s="122"/>
      <c r="AE42" s="122"/>
      <c r="AF42" s="122"/>
      <c r="AG42" s="122"/>
      <c r="AH42" s="122"/>
      <c r="AI42" s="122"/>
      <c r="AJ42" s="122"/>
      <c r="AK42" s="122"/>
      <c r="AL42" s="122"/>
      <c r="AM42" s="122"/>
      <c r="AN42" s="122"/>
      <c r="AO42" s="122"/>
      <c r="AP42" s="122"/>
      <c r="AQ42" s="123"/>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row>
    <row r="43" spans="1:67" s="59" customFormat="1" ht="12.95" customHeight="1" x14ac:dyDescent="0.25">
      <c r="A43" s="121"/>
      <c r="B43" s="121"/>
      <c r="C43" s="121"/>
      <c r="D43" s="121"/>
      <c r="E43" s="121"/>
      <c r="F43" s="121"/>
      <c r="G43" s="121"/>
      <c r="H43" s="121"/>
      <c r="I43" s="141"/>
      <c r="J43" s="121"/>
      <c r="K43" s="121"/>
      <c r="L43" s="121"/>
      <c r="M43" s="121"/>
      <c r="N43" s="121"/>
      <c r="O43" s="121"/>
      <c r="P43" s="121"/>
      <c r="Q43" s="121"/>
      <c r="R43" s="121"/>
      <c r="S43" s="121"/>
      <c r="T43" s="121"/>
      <c r="U43" s="121"/>
      <c r="V43" s="121"/>
      <c r="W43" s="121"/>
      <c r="X43" s="121"/>
      <c r="Y43" s="121"/>
      <c r="Z43" s="121"/>
      <c r="AA43" s="121"/>
      <c r="AB43" s="121"/>
      <c r="AC43" s="122"/>
      <c r="AD43" s="122"/>
      <c r="AE43" s="122"/>
      <c r="AF43" s="122"/>
      <c r="AG43" s="122"/>
      <c r="AH43" s="122"/>
      <c r="AI43" s="122"/>
      <c r="AJ43" s="122"/>
      <c r="AK43" s="122"/>
      <c r="AL43" s="122"/>
      <c r="AM43" s="122"/>
      <c r="AN43" s="122"/>
      <c r="AO43" s="122"/>
      <c r="AP43" s="122"/>
      <c r="AQ43" s="123"/>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row>
    <row r="44" spans="1:67" s="59" customFormat="1" ht="12.95" customHeight="1" x14ac:dyDescent="0.25">
      <c r="A44" s="121"/>
      <c r="B44" s="121"/>
      <c r="C44" s="121"/>
      <c r="D44" s="121"/>
      <c r="E44" s="121"/>
      <c r="F44" s="121"/>
      <c r="G44" s="121"/>
      <c r="H44" s="121"/>
      <c r="I44" s="141"/>
      <c r="J44" s="121"/>
      <c r="K44" s="121"/>
      <c r="L44" s="121"/>
      <c r="M44" s="121"/>
      <c r="N44" s="121"/>
      <c r="O44" s="121"/>
      <c r="P44" s="121"/>
      <c r="Q44" s="121"/>
      <c r="R44" s="121"/>
      <c r="S44" s="121"/>
      <c r="T44" s="121"/>
      <c r="U44" s="121"/>
      <c r="V44" s="121"/>
      <c r="W44" s="121"/>
      <c r="X44" s="121"/>
      <c r="Y44" s="121"/>
      <c r="Z44" s="121"/>
      <c r="AA44" s="121"/>
      <c r="AB44" s="121"/>
      <c r="AC44" s="122"/>
      <c r="AD44" s="122"/>
      <c r="AE44" s="122"/>
      <c r="AF44" s="122"/>
      <c r="AG44" s="122"/>
      <c r="AH44" s="122"/>
      <c r="AI44" s="122"/>
      <c r="AJ44" s="122"/>
      <c r="AK44" s="122"/>
      <c r="AL44" s="122"/>
      <c r="AM44" s="122"/>
      <c r="AN44" s="122"/>
      <c r="AO44" s="122"/>
      <c r="AP44" s="122"/>
      <c r="AQ44" s="123"/>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row>
    <row r="45" spans="1:67" s="59" customFormat="1" ht="12.95" customHeight="1" x14ac:dyDescent="0.25">
      <c r="A45" s="121"/>
      <c r="B45" s="121"/>
      <c r="C45" s="121"/>
      <c r="D45" s="121"/>
      <c r="E45" s="121"/>
      <c r="F45" s="121"/>
      <c r="G45" s="121"/>
      <c r="H45" s="121"/>
      <c r="I45" s="141"/>
      <c r="J45" s="121"/>
      <c r="K45" s="121"/>
      <c r="L45" s="121"/>
      <c r="M45" s="121"/>
      <c r="N45" s="121"/>
      <c r="O45" s="121"/>
      <c r="P45" s="121"/>
      <c r="Q45" s="121"/>
      <c r="R45" s="121"/>
      <c r="S45" s="121"/>
      <c r="T45" s="121"/>
      <c r="U45" s="121"/>
      <c r="V45" s="121"/>
      <c r="W45" s="121"/>
      <c r="X45" s="121"/>
      <c r="Y45" s="121"/>
      <c r="Z45" s="121"/>
      <c r="AA45" s="121"/>
      <c r="AB45" s="121"/>
      <c r="AC45" s="122"/>
      <c r="AD45" s="122"/>
      <c r="AE45" s="122"/>
      <c r="AF45" s="122"/>
      <c r="AG45" s="122"/>
      <c r="AH45" s="122"/>
      <c r="AI45" s="122"/>
      <c r="AJ45" s="122"/>
      <c r="AK45" s="122"/>
      <c r="AL45" s="122"/>
      <c r="AM45" s="122"/>
      <c r="AN45" s="122"/>
      <c r="AO45" s="122"/>
      <c r="AP45" s="122"/>
      <c r="AQ45" s="123"/>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row>
    <row r="46" spans="1:67" s="59" customFormat="1" ht="12.95" customHeight="1" x14ac:dyDescent="0.25">
      <c r="A46" s="121"/>
      <c r="B46" s="121"/>
      <c r="C46" s="121"/>
      <c r="D46" s="121"/>
      <c r="E46" s="121"/>
      <c r="F46" s="121"/>
      <c r="G46" s="121"/>
      <c r="H46" s="121"/>
      <c r="I46" s="141"/>
      <c r="J46" s="121"/>
      <c r="K46" s="121"/>
      <c r="L46" s="121"/>
      <c r="M46" s="121"/>
      <c r="N46" s="121"/>
      <c r="O46" s="121"/>
      <c r="P46" s="121"/>
      <c r="Q46" s="121"/>
      <c r="R46" s="121"/>
      <c r="S46" s="121"/>
      <c r="T46" s="121"/>
      <c r="U46" s="121"/>
      <c r="V46" s="121"/>
      <c r="W46" s="121"/>
      <c r="X46" s="121"/>
      <c r="Y46" s="121"/>
      <c r="Z46" s="121"/>
      <c r="AA46" s="121"/>
      <c r="AB46" s="121"/>
      <c r="AC46" s="122"/>
      <c r="AD46" s="122"/>
      <c r="AE46" s="122"/>
      <c r="AF46" s="122"/>
      <c r="AG46" s="122"/>
      <c r="AH46" s="122"/>
      <c r="AI46" s="122"/>
      <c r="AJ46" s="122"/>
      <c r="AK46" s="122"/>
      <c r="AL46" s="122"/>
      <c r="AM46" s="122"/>
      <c r="AN46" s="122"/>
      <c r="AO46" s="122"/>
      <c r="AP46" s="122"/>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row>
    <row r="47" spans="1:67" s="59" customFormat="1" ht="12.95" customHeight="1" x14ac:dyDescent="0.25">
      <c r="A47" s="121"/>
      <c r="B47" s="121"/>
      <c r="C47" s="121"/>
      <c r="D47" s="121"/>
      <c r="E47" s="121"/>
      <c r="F47" s="121"/>
      <c r="G47" s="121"/>
      <c r="H47" s="121"/>
      <c r="I47" s="141"/>
      <c r="J47" s="121"/>
      <c r="K47" s="121"/>
      <c r="L47" s="121"/>
      <c r="M47" s="121"/>
      <c r="N47" s="121"/>
      <c r="O47" s="121"/>
      <c r="P47" s="121"/>
      <c r="Q47" s="121"/>
      <c r="R47" s="121"/>
      <c r="S47" s="121"/>
      <c r="T47" s="121"/>
      <c r="U47" s="121"/>
      <c r="V47" s="121"/>
      <c r="W47" s="121"/>
      <c r="X47" s="121"/>
      <c r="Y47" s="121"/>
      <c r="Z47" s="121"/>
      <c r="AA47" s="121"/>
      <c r="AB47" s="121"/>
      <c r="AC47" s="122"/>
      <c r="AD47" s="122"/>
      <c r="AE47" s="122"/>
      <c r="AF47" s="122"/>
      <c r="AG47" s="122"/>
      <c r="AH47" s="122"/>
      <c r="AI47" s="122"/>
      <c r="AJ47" s="122"/>
      <c r="AK47" s="122"/>
      <c r="AL47" s="122"/>
      <c r="AM47" s="122"/>
      <c r="AN47" s="122"/>
      <c r="AO47" s="122"/>
      <c r="AP47" s="122"/>
      <c r="AQ47" s="123"/>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row>
    <row r="48" spans="1:67" s="59" customFormat="1" ht="12.95" customHeight="1" x14ac:dyDescent="0.25">
      <c r="A48" s="121"/>
      <c r="B48" s="121"/>
      <c r="C48" s="121"/>
      <c r="D48" s="121"/>
      <c r="E48" s="121"/>
      <c r="F48" s="121"/>
      <c r="G48" s="121"/>
      <c r="H48" s="121"/>
      <c r="I48" s="141"/>
      <c r="J48" s="121"/>
      <c r="K48" s="121"/>
      <c r="L48" s="121"/>
      <c r="M48" s="121"/>
      <c r="N48" s="121"/>
      <c r="O48" s="121"/>
      <c r="P48" s="121"/>
      <c r="Q48" s="121"/>
      <c r="R48" s="121"/>
      <c r="S48" s="121"/>
      <c r="T48" s="121"/>
      <c r="U48" s="121"/>
      <c r="V48" s="121"/>
      <c r="W48" s="121"/>
      <c r="X48" s="121"/>
      <c r="Y48" s="121"/>
      <c r="Z48" s="121"/>
      <c r="AA48" s="121"/>
      <c r="AB48" s="121"/>
      <c r="AC48" s="122"/>
      <c r="AD48" s="122"/>
      <c r="AE48" s="122"/>
      <c r="AF48" s="122"/>
      <c r="AG48" s="122"/>
      <c r="AH48" s="122"/>
      <c r="AI48" s="122"/>
      <c r="AJ48" s="122"/>
      <c r="AK48" s="122"/>
      <c r="AL48" s="122"/>
      <c r="AM48" s="122"/>
      <c r="AN48" s="122"/>
      <c r="AO48" s="122"/>
      <c r="AP48" s="122"/>
      <c r="AQ48" s="123"/>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row>
    <row r="49" spans="1:67" s="59" customFormat="1" ht="12.95" customHeight="1" x14ac:dyDescent="0.25">
      <c r="A49" s="121"/>
      <c r="B49" s="121"/>
      <c r="C49" s="121"/>
      <c r="D49" s="121"/>
      <c r="E49" s="121"/>
      <c r="F49" s="121"/>
      <c r="G49" s="121"/>
      <c r="H49" s="121"/>
      <c r="I49" s="141"/>
      <c r="J49" s="121"/>
      <c r="K49" s="121"/>
      <c r="L49" s="121"/>
      <c r="M49" s="121"/>
      <c r="N49" s="121"/>
      <c r="O49" s="121"/>
      <c r="P49" s="121"/>
      <c r="Q49" s="121"/>
      <c r="R49" s="121"/>
      <c r="S49" s="121"/>
      <c r="T49" s="121"/>
      <c r="U49" s="121"/>
      <c r="V49" s="121"/>
      <c r="W49" s="121"/>
      <c r="X49" s="121"/>
      <c r="Y49" s="121"/>
      <c r="Z49" s="121"/>
      <c r="AA49" s="121"/>
      <c r="AB49" s="121"/>
      <c r="AC49" s="122"/>
      <c r="AD49" s="122"/>
      <c r="AE49" s="122"/>
      <c r="AF49" s="122"/>
      <c r="AG49" s="122"/>
      <c r="AH49" s="122"/>
      <c r="AI49" s="122"/>
      <c r="AJ49" s="122"/>
      <c r="AK49" s="122"/>
      <c r="AL49" s="122"/>
      <c r="AM49" s="122"/>
      <c r="AN49" s="122"/>
      <c r="AO49" s="122"/>
      <c r="AP49" s="122"/>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row>
    <row r="50" spans="1:67" s="59" customFormat="1" ht="12.95" customHeight="1" x14ac:dyDescent="0.25">
      <c r="A50" s="121"/>
      <c r="B50" s="121"/>
      <c r="C50" s="121"/>
      <c r="D50" s="121"/>
      <c r="E50" s="121"/>
      <c r="F50" s="121"/>
      <c r="G50" s="121"/>
      <c r="H50" s="121"/>
      <c r="I50" s="141"/>
      <c r="J50" s="121"/>
      <c r="K50" s="121"/>
      <c r="L50" s="121"/>
      <c r="M50" s="121"/>
      <c r="N50" s="121"/>
      <c r="O50" s="121"/>
      <c r="P50" s="121"/>
      <c r="Q50" s="121"/>
      <c r="R50" s="121"/>
      <c r="S50" s="121"/>
      <c r="T50" s="121"/>
      <c r="U50" s="121"/>
      <c r="V50" s="121"/>
      <c r="W50" s="121"/>
      <c r="X50" s="121"/>
      <c r="Y50" s="121"/>
      <c r="Z50" s="121"/>
      <c r="AA50" s="121"/>
      <c r="AB50" s="121"/>
      <c r="AC50" s="122"/>
      <c r="AD50" s="122"/>
      <c r="AE50" s="122"/>
      <c r="AF50" s="122"/>
      <c r="AG50" s="122"/>
      <c r="AH50" s="122"/>
      <c r="AI50" s="122"/>
      <c r="AJ50" s="122"/>
      <c r="AK50" s="122"/>
      <c r="AL50" s="122"/>
      <c r="AM50" s="122"/>
      <c r="AN50" s="122"/>
      <c r="AO50" s="122"/>
      <c r="AP50" s="122"/>
      <c r="AQ50" s="123"/>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row>
    <row r="51" spans="1:67" s="59" customFormat="1" ht="12.95" customHeight="1" x14ac:dyDescent="0.25">
      <c r="A51" s="121"/>
      <c r="B51" s="121"/>
      <c r="C51" s="121"/>
      <c r="D51" s="121"/>
      <c r="E51" s="121"/>
      <c r="F51" s="121"/>
      <c r="G51" s="121"/>
      <c r="H51" s="121"/>
      <c r="I51" s="141"/>
      <c r="J51" s="121"/>
      <c r="K51" s="121"/>
      <c r="L51" s="121"/>
      <c r="M51" s="121"/>
      <c r="N51" s="121"/>
      <c r="O51" s="121"/>
      <c r="P51" s="121"/>
      <c r="Q51" s="121"/>
      <c r="R51" s="121"/>
      <c r="S51" s="121"/>
      <c r="T51" s="121"/>
      <c r="U51" s="121"/>
      <c r="V51" s="121"/>
      <c r="W51" s="121"/>
      <c r="X51" s="121"/>
      <c r="Y51" s="121"/>
      <c r="Z51" s="121"/>
      <c r="AA51" s="121"/>
      <c r="AB51" s="121"/>
      <c r="AC51" s="122"/>
      <c r="AD51" s="122"/>
      <c r="AE51" s="122"/>
      <c r="AF51" s="122"/>
      <c r="AG51" s="122"/>
      <c r="AH51" s="122"/>
      <c r="AI51" s="122"/>
      <c r="AJ51" s="122"/>
      <c r="AK51" s="122"/>
      <c r="AL51" s="122"/>
      <c r="AM51" s="122"/>
      <c r="AN51" s="122"/>
      <c r="AO51" s="122"/>
      <c r="AP51" s="122"/>
      <c r="AQ51" s="123"/>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row>
    <row r="52" spans="1:67" s="59" customFormat="1" ht="12.95" customHeight="1" x14ac:dyDescent="0.25">
      <c r="A52" s="121"/>
      <c r="B52" s="121"/>
      <c r="C52" s="121"/>
      <c r="D52" s="121"/>
      <c r="E52" s="121"/>
      <c r="F52" s="121"/>
      <c r="G52" s="121"/>
      <c r="H52" s="121"/>
      <c r="I52" s="141"/>
      <c r="J52" s="121"/>
      <c r="K52" s="121"/>
      <c r="L52" s="121"/>
      <c r="M52" s="121"/>
      <c r="N52" s="121"/>
      <c r="O52" s="121"/>
      <c r="P52" s="121"/>
      <c r="Q52" s="121"/>
      <c r="R52" s="121"/>
      <c r="S52" s="121"/>
      <c r="T52" s="121"/>
      <c r="U52" s="121"/>
      <c r="V52" s="121"/>
      <c r="W52" s="121"/>
      <c r="X52" s="121"/>
      <c r="Y52" s="121"/>
      <c r="Z52" s="121"/>
      <c r="AA52" s="121"/>
      <c r="AB52" s="121"/>
      <c r="AC52" s="122"/>
      <c r="AD52" s="122"/>
      <c r="AE52" s="122"/>
      <c r="AF52" s="122"/>
      <c r="AG52" s="122"/>
      <c r="AH52" s="122"/>
      <c r="AI52" s="122"/>
      <c r="AJ52" s="122"/>
      <c r="AK52" s="122"/>
      <c r="AL52" s="122"/>
      <c r="AM52" s="122"/>
      <c r="AN52" s="122"/>
      <c r="AO52" s="122"/>
      <c r="AP52" s="122"/>
      <c r="AQ52" s="123"/>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row>
    <row r="53" spans="1:67" s="59" customFormat="1" ht="12.95" customHeight="1" x14ac:dyDescent="0.25">
      <c r="A53" s="121"/>
      <c r="B53" s="121"/>
      <c r="C53" s="121"/>
      <c r="D53" s="121"/>
      <c r="E53" s="121"/>
      <c r="F53" s="121"/>
      <c r="G53" s="121"/>
      <c r="H53" s="121"/>
      <c r="I53" s="141"/>
      <c r="J53" s="121"/>
      <c r="K53" s="121"/>
      <c r="L53" s="121"/>
      <c r="M53" s="121"/>
      <c r="N53" s="121"/>
      <c r="O53" s="121"/>
      <c r="P53" s="121"/>
      <c r="Q53" s="121"/>
      <c r="R53" s="121"/>
      <c r="S53" s="121"/>
      <c r="T53" s="121"/>
      <c r="U53" s="121"/>
      <c r="V53" s="121"/>
      <c r="W53" s="121"/>
      <c r="X53" s="121"/>
      <c r="Y53" s="121"/>
      <c r="Z53" s="121"/>
      <c r="AA53" s="121"/>
      <c r="AB53" s="121"/>
      <c r="AC53" s="122"/>
      <c r="AD53" s="122"/>
      <c r="AE53" s="122"/>
      <c r="AF53" s="122"/>
      <c r="AG53" s="122"/>
      <c r="AH53" s="122"/>
      <c r="AI53" s="122"/>
      <c r="AJ53" s="122"/>
      <c r="AK53" s="122"/>
      <c r="AL53" s="122"/>
      <c r="AM53" s="122"/>
      <c r="AN53" s="122"/>
      <c r="AO53" s="122"/>
      <c r="AP53" s="122"/>
      <c r="AQ53" s="123"/>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row>
    <row r="54" spans="1:67" s="59" customFormat="1" ht="12.95" customHeight="1" x14ac:dyDescent="0.25">
      <c r="A54" s="121"/>
      <c r="B54" s="121"/>
      <c r="C54" s="121"/>
      <c r="D54" s="121"/>
      <c r="E54" s="121"/>
      <c r="F54" s="121"/>
      <c r="G54" s="121"/>
      <c r="H54" s="121"/>
      <c r="I54" s="141"/>
      <c r="J54" s="121"/>
      <c r="K54" s="121"/>
      <c r="L54" s="121"/>
      <c r="M54" s="121"/>
      <c r="N54" s="121"/>
      <c r="O54" s="121"/>
      <c r="P54" s="121"/>
      <c r="Q54" s="121"/>
      <c r="R54" s="121"/>
      <c r="S54" s="121"/>
      <c r="T54" s="121"/>
      <c r="U54" s="121"/>
      <c r="V54" s="121"/>
      <c r="W54" s="121"/>
      <c r="X54" s="121"/>
      <c r="Y54" s="121"/>
      <c r="Z54" s="121"/>
      <c r="AA54" s="121"/>
      <c r="AB54" s="121"/>
      <c r="AC54" s="122"/>
      <c r="AD54" s="122"/>
      <c r="AE54" s="122"/>
      <c r="AF54" s="122"/>
      <c r="AG54" s="122"/>
      <c r="AH54" s="122"/>
      <c r="AI54" s="122"/>
      <c r="AJ54" s="122"/>
      <c r="AK54" s="122"/>
      <c r="AL54" s="122"/>
      <c r="AM54" s="122"/>
      <c r="AN54" s="122"/>
      <c r="AO54" s="122"/>
      <c r="AP54" s="122"/>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row>
    <row r="55" spans="1:67" s="59" customFormat="1" ht="12.95" customHeight="1" x14ac:dyDescent="0.25">
      <c r="A55" s="121"/>
      <c r="B55" s="121"/>
      <c r="C55" s="121"/>
      <c r="D55" s="121"/>
      <c r="E55" s="121"/>
      <c r="F55" s="121"/>
      <c r="G55" s="121"/>
      <c r="H55" s="121"/>
      <c r="I55" s="141"/>
      <c r="J55" s="121"/>
      <c r="K55" s="121"/>
      <c r="L55" s="121"/>
      <c r="M55" s="121"/>
      <c r="N55" s="121"/>
      <c r="O55" s="121"/>
      <c r="P55" s="121"/>
      <c r="Q55" s="121"/>
      <c r="R55" s="121"/>
      <c r="S55" s="121"/>
      <c r="T55" s="121"/>
      <c r="U55" s="121"/>
      <c r="V55" s="121"/>
      <c r="W55" s="121"/>
      <c r="X55" s="121"/>
      <c r="Y55" s="121"/>
      <c r="Z55" s="121"/>
      <c r="AA55" s="121"/>
      <c r="AB55" s="121"/>
      <c r="AC55" s="122"/>
      <c r="AD55" s="122"/>
      <c r="AE55" s="122"/>
      <c r="AF55" s="122"/>
      <c r="AG55" s="122"/>
      <c r="AH55" s="122"/>
      <c r="AI55" s="122"/>
      <c r="AJ55" s="122"/>
      <c r="AK55" s="122"/>
      <c r="AL55" s="122"/>
      <c r="AM55" s="122"/>
      <c r="AN55" s="122"/>
      <c r="AO55" s="122"/>
      <c r="AP55" s="122"/>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row>
    <row r="56" spans="1:67" s="59" customFormat="1" ht="12.95" customHeight="1" x14ac:dyDescent="0.25">
      <c r="A56" s="121"/>
      <c r="B56" s="121"/>
      <c r="C56" s="121"/>
      <c r="D56" s="121"/>
      <c r="E56" s="121"/>
      <c r="F56" s="121"/>
      <c r="G56" s="121"/>
      <c r="H56" s="121"/>
      <c r="I56" s="141"/>
      <c r="J56" s="121"/>
      <c r="K56" s="121"/>
      <c r="L56" s="121"/>
      <c r="M56" s="121"/>
      <c r="N56" s="121"/>
      <c r="O56" s="121"/>
      <c r="P56" s="121"/>
      <c r="Q56" s="121"/>
      <c r="R56" s="121"/>
      <c r="S56" s="121"/>
      <c r="T56" s="121"/>
      <c r="U56" s="121"/>
      <c r="V56" s="121"/>
      <c r="W56" s="121"/>
      <c r="X56" s="121"/>
      <c r="Y56" s="121"/>
      <c r="Z56" s="121"/>
      <c r="AA56" s="121"/>
      <c r="AB56" s="121"/>
      <c r="AC56" s="122"/>
      <c r="AD56" s="122"/>
      <c r="AE56" s="122"/>
      <c r="AF56" s="122"/>
      <c r="AG56" s="122"/>
      <c r="AH56" s="122"/>
      <c r="AI56" s="122"/>
      <c r="AJ56" s="122"/>
      <c r="AK56" s="122"/>
      <c r="AL56" s="122"/>
      <c r="AM56" s="122"/>
      <c r="AN56" s="122"/>
      <c r="AO56" s="122"/>
      <c r="AP56" s="122"/>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row>
    <row r="57" spans="1:67" s="59" customFormat="1" ht="12.95" customHeight="1" x14ac:dyDescent="0.25">
      <c r="A57" s="121"/>
      <c r="B57" s="121"/>
      <c r="C57" s="121"/>
      <c r="D57" s="121"/>
      <c r="E57" s="121"/>
      <c r="F57" s="121"/>
      <c r="G57" s="121"/>
      <c r="H57" s="121"/>
      <c r="I57" s="141"/>
      <c r="J57" s="121"/>
      <c r="K57" s="121"/>
      <c r="L57" s="121"/>
      <c r="M57" s="121"/>
      <c r="N57" s="121"/>
      <c r="O57" s="121"/>
      <c r="P57" s="121"/>
      <c r="Q57" s="121"/>
      <c r="R57" s="121"/>
      <c r="S57" s="121"/>
      <c r="T57" s="121"/>
      <c r="U57" s="121"/>
      <c r="V57" s="121"/>
      <c r="W57" s="121"/>
      <c r="X57" s="121"/>
      <c r="Y57" s="121"/>
      <c r="Z57" s="121"/>
      <c r="AA57" s="121"/>
      <c r="AB57" s="121"/>
      <c r="AC57" s="122"/>
      <c r="AD57" s="122"/>
      <c r="AE57" s="122"/>
      <c r="AF57" s="122"/>
      <c r="AG57" s="122"/>
      <c r="AH57" s="122"/>
      <c r="AI57" s="122"/>
      <c r="AJ57" s="122"/>
      <c r="AK57" s="122"/>
      <c r="AL57" s="122"/>
      <c r="AM57" s="122"/>
      <c r="AN57" s="122"/>
      <c r="AO57" s="122"/>
      <c r="AP57" s="122"/>
      <c r="AQ57" s="123"/>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row>
    <row r="58" spans="1:67" s="59" customFormat="1" ht="12.95" customHeight="1" x14ac:dyDescent="0.25">
      <c r="A58" s="121"/>
      <c r="B58" s="121"/>
      <c r="C58" s="121"/>
      <c r="D58" s="121"/>
      <c r="E58" s="121"/>
      <c r="F58" s="121"/>
      <c r="G58" s="121"/>
      <c r="H58" s="121"/>
      <c r="I58" s="141"/>
      <c r="J58" s="121"/>
      <c r="K58" s="121"/>
      <c r="L58" s="121"/>
      <c r="M58" s="121"/>
      <c r="N58" s="121"/>
      <c r="O58" s="121"/>
      <c r="P58" s="121"/>
      <c r="Q58" s="121"/>
      <c r="R58" s="121"/>
      <c r="S58" s="121"/>
      <c r="T58" s="121"/>
      <c r="U58" s="121"/>
      <c r="V58" s="121"/>
      <c r="W58" s="121"/>
      <c r="X58" s="121"/>
      <c r="Y58" s="121"/>
      <c r="Z58" s="121"/>
      <c r="AA58" s="121"/>
      <c r="AB58" s="121"/>
      <c r="AC58" s="122"/>
      <c r="AD58" s="122"/>
      <c r="AE58" s="122"/>
      <c r="AF58" s="122"/>
      <c r="AG58" s="122"/>
      <c r="AH58" s="122"/>
      <c r="AI58" s="122"/>
      <c r="AJ58" s="122"/>
      <c r="AK58" s="122"/>
      <c r="AL58" s="122"/>
      <c r="AM58" s="122"/>
      <c r="AN58" s="122"/>
      <c r="AO58" s="122"/>
      <c r="AP58" s="122"/>
      <c r="AQ58" s="123"/>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row>
    <row r="59" spans="1:67" s="59" customFormat="1" ht="12.95" customHeight="1" x14ac:dyDescent="0.25">
      <c r="A59" s="121"/>
      <c r="B59" s="121"/>
      <c r="C59" s="121"/>
      <c r="D59" s="121"/>
      <c r="E59" s="121"/>
      <c r="F59" s="121"/>
      <c r="G59" s="121"/>
      <c r="H59" s="121"/>
      <c r="I59" s="141"/>
      <c r="J59" s="121"/>
      <c r="K59" s="121"/>
      <c r="L59" s="121"/>
      <c r="M59" s="121"/>
      <c r="N59" s="121"/>
      <c r="O59" s="121"/>
      <c r="P59" s="121"/>
      <c r="Q59" s="121"/>
      <c r="R59" s="121"/>
      <c r="S59" s="121"/>
      <c r="T59" s="121"/>
      <c r="U59" s="121"/>
      <c r="V59" s="121"/>
      <c r="W59" s="121"/>
      <c r="X59" s="121"/>
      <c r="Y59" s="121"/>
      <c r="Z59" s="121"/>
      <c r="AA59" s="121"/>
      <c r="AB59" s="121"/>
      <c r="AC59" s="122"/>
      <c r="AD59" s="122"/>
      <c r="AE59" s="122"/>
      <c r="AF59" s="122"/>
      <c r="AG59" s="122"/>
      <c r="AH59" s="122"/>
      <c r="AI59" s="122"/>
      <c r="AJ59" s="122"/>
      <c r="AK59" s="122"/>
      <c r="AL59" s="122"/>
      <c r="AM59" s="122"/>
      <c r="AN59" s="122"/>
      <c r="AO59" s="122"/>
      <c r="AP59" s="122"/>
      <c r="AQ59" s="123"/>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row>
    <row r="60" spans="1:67" s="59" customFormat="1" ht="12.95" customHeight="1" x14ac:dyDescent="0.25">
      <c r="A60" s="121"/>
      <c r="B60" s="121"/>
      <c r="C60" s="121"/>
      <c r="D60" s="121"/>
      <c r="E60" s="121"/>
      <c r="F60" s="121"/>
      <c r="G60" s="121"/>
      <c r="H60" s="121"/>
      <c r="I60" s="141"/>
      <c r="J60" s="121"/>
      <c r="K60" s="121"/>
      <c r="L60" s="121"/>
      <c r="M60" s="121"/>
      <c r="N60" s="121"/>
      <c r="O60" s="121"/>
      <c r="P60" s="121"/>
      <c r="Q60" s="121"/>
      <c r="R60" s="121"/>
      <c r="S60" s="121"/>
      <c r="T60" s="121"/>
      <c r="U60" s="121"/>
      <c r="V60" s="121"/>
      <c r="W60" s="121"/>
      <c r="X60" s="121"/>
      <c r="Y60" s="121"/>
      <c r="Z60" s="121"/>
      <c r="AA60" s="121"/>
      <c r="AB60" s="121"/>
      <c r="AC60" s="122"/>
      <c r="AD60" s="122"/>
      <c r="AE60" s="122"/>
      <c r="AF60" s="122"/>
      <c r="AG60" s="122"/>
      <c r="AH60" s="122"/>
      <c r="AI60" s="122"/>
      <c r="AJ60" s="122"/>
      <c r="AK60" s="122"/>
      <c r="AL60" s="122"/>
      <c r="AM60" s="122"/>
      <c r="AN60" s="122"/>
      <c r="AO60" s="122"/>
      <c r="AP60" s="122"/>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row>
    <row r="61" spans="1:67" s="59" customFormat="1" ht="12.95" customHeight="1" x14ac:dyDescent="0.25">
      <c r="A61" s="121"/>
      <c r="B61" s="121"/>
      <c r="C61" s="121"/>
      <c r="D61" s="121"/>
      <c r="E61" s="121"/>
      <c r="F61" s="121"/>
      <c r="G61" s="121"/>
      <c r="H61" s="121"/>
      <c r="I61" s="141"/>
      <c r="J61" s="121"/>
      <c r="K61" s="121"/>
      <c r="L61" s="121"/>
      <c r="M61" s="121"/>
      <c r="N61" s="121"/>
      <c r="O61" s="121"/>
      <c r="P61" s="121"/>
      <c r="Q61" s="121"/>
      <c r="R61" s="121"/>
      <c r="S61" s="121"/>
      <c r="T61" s="121"/>
      <c r="U61" s="121"/>
      <c r="V61" s="121"/>
      <c r="W61" s="121"/>
      <c r="X61" s="121"/>
      <c r="Y61" s="121"/>
      <c r="Z61" s="121"/>
      <c r="AA61" s="121"/>
      <c r="AB61" s="121"/>
      <c r="AC61" s="122"/>
      <c r="AD61" s="122"/>
      <c r="AE61" s="122"/>
      <c r="AF61" s="122"/>
      <c r="AG61" s="122"/>
      <c r="AH61" s="122"/>
      <c r="AI61" s="122"/>
      <c r="AJ61" s="122"/>
      <c r="AK61" s="122"/>
      <c r="AL61" s="122"/>
      <c r="AM61" s="122"/>
      <c r="AN61" s="122"/>
      <c r="AO61" s="122"/>
      <c r="AP61" s="122"/>
      <c r="AQ61" s="123"/>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row>
    <row r="62" spans="1:67" s="59" customFormat="1" ht="12.95" customHeight="1" x14ac:dyDescent="0.25">
      <c r="A62" s="121"/>
      <c r="B62" s="121"/>
      <c r="C62" s="121"/>
      <c r="D62" s="121"/>
      <c r="E62" s="121"/>
      <c r="F62" s="121"/>
      <c r="G62" s="121"/>
      <c r="H62" s="121"/>
      <c r="I62" s="141"/>
      <c r="J62" s="121"/>
      <c r="K62" s="121"/>
      <c r="L62" s="121"/>
      <c r="M62" s="121"/>
      <c r="N62" s="121"/>
      <c r="O62" s="121"/>
      <c r="P62" s="121"/>
      <c r="Q62" s="121"/>
      <c r="R62" s="121"/>
      <c r="S62" s="121"/>
      <c r="T62" s="121"/>
      <c r="U62" s="121"/>
      <c r="V62" s="121"/>
      <c r="W62" s="121"/>
      <c r="X62" s="121"/>
      <c r="Y62" s="121"/>
      <c r="Z62" s="121"/>
      <c r="AA62" s="121"/>
      <c r="AB62" s="121"/>
      <c r="AC62" s="122"/>
      <c r="AD62" s="122"/>
      <c r="AE62" s="122"/>
      <c r="AF62" s="122"/>
      <c r="AG62" s="122"/>
      <c r="AH62" s="122"/>
      <c r="AI62" s="122"/>
      <c r="AJ62" s="122"/>
      <c r="AK62" s="122"/>
      <c r="AL62" s="122"/>
      <c r="AM62" s="122"/>
      <c r="AN62" s="122"/>
      <c r="AO62" s="122"/>
      <c r="AP62" s="122"/>
      <c r="AQ62" s="123"/>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row>
    <row r="63" spans="1:67" s="59" customFormat="1" ht="12.95" customHeight="1" x14ac:dyDescent="0.25">
      <c r="A63" s="121"/>
      <c r="B63" s="121"/>
      <c r="C63" s="121"/>
      <c r="D63" s="121"/>
      <c r="E63" s="121"/>
      <c r="F63" s="121"/>
      <c r="G63" s="121"/>
      <c r="H63" s="121"/>
      <c r="I63" s="141"/>
      <c r="J63" s="121"/>
      <c r="K63" s="121"/>
      <c r="L63" s="121"/>
      <c r="M63" s="121"/>
      <c r="N63" s="121"/>
      <c r="O63" s="121"/>
      <c r="P63" s="121"/>
      <c r="Q63" s="121"/>
      <c r="R63" s="121"/>
      <c r="S63" s="121"/>
      <c r="T63" s="121"/>
      <c r="U63" s="121"/>
      <c r="V63" s="121"/>
      <c r="W63" s="121"/>
      <c r="X63" s="121"/>
      <c r="Y63" s="121"/>
      <c r="Z63" s="121"/>
      <c r="AA63" s="121"/>
      <c r="AB63" s="121"/>
      <c r="AC63" s="122"/>
      <c r="AD63" s="122"/>
      <c r="AE63" s="122"/>
      <c r="AF63" s="122"/>
      <c r="AG63" s="122"/>
      <c r="AH63" s="122"/>
      <c r="AI63" s="122"/>
      <c r="AJ63" s="122"/>
      <c r="AK63" s="122"/>
      <c r="AL63" s="122"/>
      <c r="AM63" s="122"/>
      <c r="AN63" s="122"/>
      <c r="AO63" s="122"/>
      <c r="AP63" s="122"/>
      <c r="AQ63" s="123"/>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row>
    <row r="64" spans="1:67" s="59" customFormat="1" ht="12.95" customHeight="1" x14ac:dyDescent="0.25">
      <c r="A64" s="121"/>
      <c r="B64" s="121"/>
      <c r="C64" s="121"/>
      <c r="D64" s="121"/>
      <c r="E64" s="121"/>
      <c r="F64" s="121"/>
      <c r="G64" s="121"/>
      <c r="H64" s="121"/>
      <c r="I64" s="141"/>
      <c r="J64" s="121"/>
      <c r="K64" s="121"/>
      <c r="L64" s="121"/>
      <c r="M64" s="121"/>
      <c r="N64" s="121"/>
      <c r="O64" s="121"/>
      <c r="P64" s="121"/>
      <c r="Q64" s="121"/>
      <c r="R64" s="121"/>
      <c r="S64" s="121"/>
      <c r="T64" s="121"/>
      <c r="U64" s="121"/>
      <c r="V64" s="121"/>
      <c r="W64" s="121"/>
      <c r="X64" s="121"/>
      <c r="Y64" s="121"/>
      <c r="Z64" s="121"/>
      <c r="AA64" s="121"/>
      <c r="AB64" s="121"/>
      <c r="AC64" s="122"/>
      <c r="AD64" s="122"/>
      <c r="AE64" s="122"/>
      <c r="AF64" s="122"/>
      <c r="AG64" s="122"/>
      <c r="AH64" s="122"/>
      <c r="AI64" s="122"/>
      <c r="AJ64" s="122"/>
      <c r="AK64" s="122"/>
      <c r="AL64" s="122"/>
      <c r="AM64" s="122"/>
      <c r="AN64" s="122"/>
      <c r="AO64" s="122"/>
      <c r="AP64" s="122"/>
      <c r="AQ64" s="123"/>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row>
    <row r="65" spans="1:67" s="59" customFormat="1" ht="12.95" customHeight="1" x14ac:dyDescent="0.25">
      <c r="A65" s="121"/>
      <c r="B65" s="121"/>
      <c r="C65" s="121"/>
      <c r="D65" s="121"/>
      <c r="E65" s="121"/>
      <c r="F65" s="121"/>
      <c r="G65" s="121"/>
      <c r="H65" s="121"/>
      <c r="I65" s="141"/>
      <c r="J65" s="121"/>
      <c r="K65" s="121"/>
      <c r="L65" s="121"/>
      <c r="M65" s="121"/>
      <c r="N65" s="121"/>
      <c r="O65" s="121"/>
      <c r="P65" s="121"/>
      <c r="Q65" s="121"/>
      <c r="R65" s="121"/>
      <c r="S65" s="121"/>
      <c r="T65" s="121"/>
      <c r="U65" s="121"/>
      <c r="V65" s="121"/>
      <c r="W65" s="121"/>
      <c r="X65" s="121"/>
      <c r="Y65" s="121"/>
      <c r="Z65" s="121"/>
      <c r="AA65" s="121"/>
      <c r="AB65" s="121"/>
      <c r="AC65" s="122"/>
      <c r="AD65" s="122"/>
      <c r="AE65" s="122"/>
      <c r="AF65" s="122"/>
      <c r="AG65" s="122"/>
      <c r="AH65" s="122"/>
      <c r="AI65" s="122"/>
      <c r="AJ65" s="122"/>
      <c r="AK65" s="122"/>
      <c r="AL65" s="122"/>
      <c r="AM65" s="122"/>
      <c r="AN65" s="122"/>
      <c r="AO65" s="122"/>
      <c r="AP65" s="122"/>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row>
    <row r="66" spans="1:67" s="59" customFormat="1" ht="12.95" customHeight="1" x14ac:dyDescent="0.25">
      <c r="A66" s="121"/>
      <c r="B66" s="121"/>
      <c r="C66" s="121"/>
      <c r="D66" s="121"/>
      <c r="E66" s="121"/>
      <c r="F66" s="121"/>
      <c r="G66" s="121"/>
      <c r="H66" s="121"/>
      <c r="I66" s="141"/>
      <c r="J66" s="121"/>
      <c r="K66" s="121"/>
      <c r="L66" s="121"/>
      <c r="M66" s="121"/>
      <c r="N66" s="121"/>
      <c r="O66" s="121"/>
      <c r="P66" s="121"/>
      <c r="Q66" s="121"/>
      <c r="R66" s="121"/>
      <c r="S66" s="121"/>
      <c r="T66" s="121"/>
      <c r="U66" s="121"/>
      <c r="V66" s="121"/>
      <c r="W66" s="121"/>
      <c r="X66" s="121"/>
      <c r="Y66" s="121"/>
      <c r="Z66" s="121"/>
      <c r="AA66" s="121"/>
      <c r="AB66" s="121"/>
      <c r="AC66" s="122"/>
      <c r="AD66" s="122"/>
      <c r="AE66" s="122"/>
      <c r="AF66" s="122"/>
      <c r="AG66" s="122"/>
      <c r="AH66" s="122"/>
      <c r="AI66" s="122"/>
      <c r="AJ66" s="122"/>
      <c r="AK66" s="122"/>
      <c r="AL66" s="122"/>
      <c r="AM66" s="122"/>
      <c r="AN66" s="122"/>
      <c r="AO66" s="122"/>
      <c r="AP66" s="122"/>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row>
    <row r="67" spans="1:67" s="59" customFormat="1" ht="12.95" customHeight="1" x14ac:dyDescent="0.25">
      <c r="A67" s="121"/>
      <c r="B67" s="121"/>
      <c r="C67" s="121"/>
      <c r="D67" s="121"/>
      <c r="E67" s="121"/>
      <c r="F67" s="121"/>
      <c r="G67" s="121"/>
      <c r="H67" s="121"/>
      <c r="I67" s="141"/>
      <c r="J67" s="121"/>
      <c r="K67" s="121"/>
      <c r="L67" s="121"/>
      <c r="M67" s="121"/>
      <c r="N67" s="121"/>
      <c r="O67" s="121"/>
      <c r="P67" s="121"/>
      <c r="Q67" s="121"/>
      <c r="R67" s="121"/>
      <c r="S67" s="121"/>
      <c r="T67" s="121"/>
      <c r="U67" s="121"/>
      <c r="V67" s="121"/>
      <c r="W67" s="121"/>
      <c r="X67" s="121"/>
      <c r="Y67" s="121"/>
      <c r="Z67" s="121"/>
      <c r="AA67" s="121"/>
      <c r="AB67" s="121"/>
      <c r="AC67" s="122"/>
      <c r="AD67" s="122"/>
      <c r="AE67" s="122"/>
      <c r="AF67" s="122"/>
      <c r="AG67" s="122"/>
      <c r="AH67" s="122"/>
      <c r="AI67" s="122"/>
      <c r="AJ67" s="122"/>
      <c r="AK67" s="122"/>
      <c r="AL67" s="122"/>
      <c r="AM67" s="122"/>
      <c r="AN67" s="122"/>
      <c r="AO67" s="122"/>
      <c r="AP67" s="122"/>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row>
    <row r="68" spans="1:67" s="59" customFormat="1" ht="12.95" customHeight="1" x14ac:dyDescent="0.25">
      <c r="A68" s="121"/>
      <c r="B68" s="121"/>
      <c r="C68" s="121"/>
      <c r="D68" s="121"/>
      <c r="E68" s="121"/>
      <c r="F68" s="121"/>
      <c r="G68" s="121"/>
      <c r="H68" s="121"/>
      <c r="I68" s="141"/>
      <c r="J68" s="121"/>
      <c r="K68" s="121"/>
      <c r="L68" s="121"/>
      <c r="M68" s="121"/>
      <c r="N68" s="121"/>
      <c r="O68" s="121"/>
      <c r="P68" s="121"/>
      <c r="Q68" s="121"/>
      <c r="R68" s="121"/>
      <c r="S68" s="121"/>
      <c r="T68" s="121"/>
      <c r="U68" s="121"/>
      <c r="V68" s="121"/>
      <c r="W68" s="121"/>
      <c r="X68" s="121"/>
      <c r="Y68" s="121"/>
      <c r="Z68" s="121"/>
      <c r="AA68" s="121"/>
      <c r="AB68" s="121"/>
      <c r="AC68" s="122"/>
      <c r="AD68" s="122"/>
      <c r="AE68" s="122"/>
      <c r="AF68" s="122"/>
      <c r="AG68" s="122"/>
      <c r="AH68" s="122"/>
      <c r="AI68" s="122"/>
      <c r="AJ68" s="122"/>
      <c r="AK68" s="122"/>
      <c r="AL68" s="122"/>
      <c r="AM68" s="122"/>
      <c r="AN68" s="122"/>
      <c r="AO68" s="122"/>
      <c r="AP68" s="122"/>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row>
    <row r="69" spans="1:67" s="59" customFormat="1" ht="12.95" customHeight="1" x14ac:dyDescent="0.25">
      <c r="A69" s="121"/>
      <c r="B69" s="121"/>
      <c r="C69" s="121"/>
      <c r="D69" s="121"/>
      <c r="E69" s="121"/>
      <c r="F69" s="121"/>
      <c r="G69" s="121"/>
      <c r="H69" s="121"/>
      <c r="I69" s="141"/>
      <c r="J69" s="121"/>
      <c r="K69" s="121"/>
      <c r="L69" s="121"/>
      <c r="M69" s="121"/>
      <c r="N69" s="121"/>
      <c r="O69" s="121"/>
      <c r="P69" s="121"/>
      <c r="Q69" s="121"/>
      <c r="R69" s="121"/>
      <c r="S69" s="121"/>
      <c r="T69" s="121"/>
      <c r="U69" s="121"/>
      <c r="V69" s="121"/>
      <c r="W69" s="121"/>
      <c r="X69" s="121"/>
      <c r="Y69" s="121"/>
      <c r="Z69" s="121"/>
      <c r="AA69" s="121"/>
      <c r="AB69" s="121"/>
      <c r="AC69" s="122"/>
      <c r="AD69" s="122"/>
      <c r="AE69" s="122"/>
      <c r="AF69" s="122"/>
      <c r="AG69" s="122"/>
      <c r="AH69" s="122"/>
      <c r="AI69" s="122"/>
      <c r="AJ69" s="122"/>
      <c r="AK69" s="122"/>
      <c r="AL69" s="122"/>
      <c r="AM69" s="122"/>
      <c r="AN69" s="122"/>
      <c r="AO69" s="122"/>
      <c r="AP69" s="122"/>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row>
    <row r="70" spans="1:67" s="59" customFormat="1" ht="12.95" customHeight="1" x14ac:dyDescent="0.25">
      <c r="A70" s="121"/>
      <c r="B70" s="121"/>
      <c r="C70" s="121"/>
      <c r="D70" s="121"/>
      <c r="E70" s="121"/>
      <c r="F70" s="121"/>
      <c r="G70" s="121"/>
      <c r="H70" s="121"/>
      <c r="I70" s="141"/>
      <c r="J70" s="121"/>
      <c r="K70" s="121"/>
      <c r="L70" s="121"/>
      <c r="M70" s="121"/>
      <c r="N70" s="121"/>
      <c r="O70" s="121"/>
      <c r="P70" s="121"/>
      <c r="Q70" s="121"/>
      <c r="R70" s="121"/>
      <c r="S70" s="121"/>
      <c r="T70" s="121"/>
      <c r="U70" s="121"/>
      <c r="V70" s="121"/>
      <c r="W70" s="121"/>
      <c r="X70" s="121"/>
      <c r="Y70" s="121"/>
      <c r="Z70" s="121"/>
      <c r="AA70" s="121"/>
      <c r="AB70" s="121"/>
      <c r="AC70" s="122"/>
      <c r="AD70" s="122"/>
      <c r="AE70" s="122"/>
      <c r="AF70" s="122"/>
      <c r="AG70" s="122"/>
      <c r="AH70" s="122"/>
      <c r="AI70" s="122"/>
      <c r="AJ70" s="122"/>
      <c r="AK70" s="122"/>
      <c r="AL70" s="122"/>
      <c r="AM70" s="122"/>
      <c r="AN70" s="122"/>
      <c r="AO70" s="122"/>
      <c r="AP70" s="122"/>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row>
    <row r="71" spans="1:67" s="59" customFormat="1" ht="12.95" customHeight="1" x14ac:dyDescent="0.25">
      <c r="A71" s="121"/>
      <c r="B71" s="121"/>
      <c r="C71" s="121"/>
      <c r="D71" s="121"/>
      <c r="E71" s="121"/>
      <c r="F71" s="121"/>
      <c r="G71" s="121"/>
      <c r="H71" s="121"/>
      <c r="I71" s="141"/>
      <c r="J71" s="121"/>
      <c r="K71" s="121"/>
      <c r="L71" s="121"/>
      <c r="M71" s="121"/>
      <c r="N71" s="121"/>
      <c r="O71" s="121"/>
      <c r="P71" s="121"/>
      <c r="Q71" s="121"/>
      <c r="R71" s="121"/>
      <c r="S71" s="121"/>
      <c r="T71" s="121"/>
      <c r="U71" s="121"/>
      <c r="V71" s="121"/>
      <c r="W71" s="121"/>
      <c r="X71" s="121"/>
      <c r="Y71" s="121"/>
      <c r="Z71" s="121"/>
      <c r="AA71" s="121"/>
      <c r="AB71" s="121"/>
      <c r="AC71" s="122"/>
      <c r="AD71" s="122"/>
      <c r="AE71" s="122"/>
      <c r="AF71" s="122"/>
      <c r="AG71" s="122"/>
      <c r="AH71" s="122"/>
      <c r="AI71" s="122"/>
      <c r="AJ71" s="122"/>
      <c r="AK71" s="122"/>
      <c r="AL71" s="122"/>
      <c r="AM71" s="122"/>
      <c r="AN71" s="122"/>
      <c r="AO71" s="122"/>
      <c r="AP71" s="122"/>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row>
    <row r="72" spans="1:67" s="59" customFormat="1" ht="12.95" customHeight="1" x14ac:dyDescent="0.25">
      <c r="A72" s="121"/>
      <c r="B72" s="121"/>
      <c r="C72" s="121"/>
      <c r="D72" s="121"/>
      <c r="E72" s="121"/>
      <c r="F72" s="121"/>
      <c r="G72" s="121"/>
      <c r="H72" s="121"/>
      <c r="I72" s="141"/>
      <c r="J72" s="121"/>
      <c r="K72" s="121"/>
      <c r="L72" s="121"/>
      <c r="M72" s="121"/>
      <c r="N72" s="121"/>
      <c r="O72" s="121"/>
      <c r="P72" s="121"/>
      <c r="Q72" s="121"/>
      <c r="R72" s="121"/>
      <c r="S72" s="121"/>
      <c r="T72" s="121"/>
      <c r="U72" s="121"/>
      <c r="V72" s="121"/>
      <c r="W72" s="121"/>
      <c r="X72" s="121"/>
      <c r="Y72" s="121"/>
      <c r="Z72" s="121"/>
      <c r="AA72" s="121"/>
      <c r="AB72" s="121"/>
      <c r="AC72" s="122"/>
      <c r="AD72" s="122"/>
      <c r="AE72" s="122"/>
      <c r="AF72" s="122"/>
      <c r="AG72" s="122"/>
      <c r="AH72" s="122"/>
      <c r="AI72" s="122"/>
      <c r="AJ72" s="122"/>
      <c r="AK72" s="122"/>
      <c r="AL72" s="122"/>
      <c r="AM72" s="122"/>
      <c r="AN72" s="122"/>
      <c r="AO72" s="122"/>
      <c r="AP72" s="122"/>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row>
    <row r="73" spans="1:67" s="59" customFormat="1" ht="12.95" customHeight="1" x14ac:dyDescent="0.25">
      <c r="A73" s="121"/>
      <c r="B73" s="121"/>
      <c r="C73" s="121"/>
      <c r="D73" s="121"/>
      <c r="E73" s="121"/>
      <c r="F73" s="121"/>
      <c r="G73" s="121"/>
      <c r="H73" s="121"/>
      <c r="I73" s="141"/>
      <c r="J73" s="121"/>
      <c r="K73" s="121"/>
      <c r="L73" s="121"/>
      <c r="M73" s="121"/>
      <c r="N73" s="121"/>
      <c r="O73" s="121"/>
      <c r="P73" s="121"/>
      <c r="Q73" s="121"/>
      <c r="R73" s="121"/>
      <c r="S73" s="121"/>
      <c r="T73" s="121"/>
      <c r="U73" s="121"/>
      <c r="V73" s="121"/>
      <c r="W73" s="121"/>
      <c r="X73" s="121"/>
      <c r="Y73" s="121"/>
      <c r="Z73" s="121"/>
      <c r="AA73" s="121"/>
      <c r="AB73" s="121"/>
      <c r="AC73" s="122"/>
      <c r="AD73" s="122"/>
      <c r="AE73" s="122"/>
      <c r="AF73" s="122"/>
      <c r="AG73" s="122"/>
      <c r="AH73" s="122"/>
      <c r="AI73" s="122"/>
      <c r="AJ73" s="122"/>
      <c r="AK73" s="122"/>
      <c r="AL73" s="122"/>
      <c r="AM73" s="122"/>
      <c r="AN73" s="122"/>
      <c r="AO73" s="122"/>
      <c r="AP73" s="122"/>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row>
    <row r="74" spans="1:67" s="59" customFormat="1" ht="12.95" customHeight="1" x14ac:dyDescent="0.25">
      <c r="A74" s="121"/>
      <c r="B74" s="121"/>
      <c r="C74" s="121"/>
      <c r="D74" s="121"/>
      <c r="E74" s="121"/>
      <c r="F74" s="121"/>
      <c r="G74" s="121"/>
      <c r="H74" s="121"/>
      <c r="I74" s="141"/>
      <c r="J74" s="121"/>
      <c r="K74" s="121"/>
      <c r="L74" s="121"/>
      <c r="M74" s="121"/>
      <c r="N74" s="121"/>
      <c r="O74" s="121"/>
      <c r="P74" s="121"/>
      <c r="Q74" s="121"/>
      <c r="R74" s="121"/>
      <c r="S74" s="121"/>
      <c r="T74" s="121"/>
      <c r="U74" s="121"/>
      <c r="V74" s="121"/>
      <c r="W74" s="121"/>
      <c r="X74" s="121"/>
      <c r="Y74" s="121"/>
      <c r="Z74" s="121"/>
      <c r="AA74" s="121"/>
      <c r="AB74" s="121"/>
      <c r="AC74" s="122"/>
      <c r="AD74" s="122"/>
      <c r="AE74" s="122"/>
      <c r="AF74" s="122"/>
      <c r="AG74" s="122"/>
      <c r="AH74" s="122"/>
      <c r="AI74" s="122"/>
      <c r="AJ74" s="122"/>
      <c r="AK74" s="122"/>
      <c r="AL74" s="122"/>
      <c r="AM74" s="122"/>
      <c r="AN74" s="122"/>
      <c r="AO74" s="122"/>
      <c r="AP74" s="122"/>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row>
    <row r="75" spans="1:67" s="59" customFormat="1" ht="12.95" customHeight="1" x14ac:dyDescent="0.25">
      <c r="A75" s="121"/>
      <c r="B75" s="121"/>
      <c r="C75" s="121"/>
      <c r="D75" s="121"/>
      <c r="E75" s="121"/>
      <c r="F75" s="121"/>
      <c r="G75" s="121"/>
      <c r="H75" s="121"/>
      <c r="I75" s="141"/>
      <c r="J75" s="121"/>
      <c r="K75" s="121"/>
      <c r="L75" s="121"/>
      <c r="M75" s="121"/>
      <c r="N75" s="121"/>
      <c r="O75" s="121"/>
      <c r="P75" s="121"/>
      <c r="Q75" s="121"/>
      <c r="R75" s="121"/>
      <c r="S75" s="121"/>
      <c r="T75" s="121"/>
      <c r="U75" s="121"/>
      <c r="V75" s="121"/>
      <c r="W75" s="121"/>
      <c r="X75" s="121"/>
      <c r="Y75" s="121"/>
      <c r="Z75" s="121"/>
      <c r="AA75" s="121"/>
      <c r="AB75" s="121"/>
      <c r="AC75" s="122"/>
      <c r="AD75" s="122"/>
      <c r="AE75" s="122"/>
      <c r="AF75" s="122"/>
      <c r="AG75" s="122"/>
      <c r="AH75" s="122"/>
      <c r="AI75" s="122"/>
      <c r="AJ75" s="122"/>
      <c r="AK75" s="122"/>
      <c r="AL75" s="122"/>
      <c r="AM75" s="122"/>
      <c r="AN75" s="122"/>
      <c r="AO75" s="122"/>
      <c r="AP75" s="122"/>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row>
    <row r="76" spans="1:67" s="59" customFormat="1" ht="12.95" customHeight="1" x14ac:dyDescent="0.25">
      <c r="A76" s="121"/>
      <c r="B76" s="121"/>
      <c r="C76" s="121"/>
      <c r="D76" s="121"/>
      <c r="E76" s="121"/>
      <c r="F76" s="121"/>
      <c r="G76" s="121"/>
      <c r="H76" s="121"/>
      <c r="I76" s="141"/>
      <c r="J76" s="121"/>
      <c r="K76" s="121"/>
      <c r="L76" s="121"/>
      <c r="M76" s="121"/>
      <c r="N76" s="121"/>
      <c r="O76" s="121"/>
      <c r="P76" s="121"/>
      <c r="Q76" s="121"/>
      <c r="R76" s="121"/>
      <c r="S76" s="121"/>
      <c r="T76" s="121"/>
      <c r="U76" s="121"/>
      <c r="V76" s="121"/>
      <c r="W76" s="121"/>
      <c r="X76" s="121"/>
      <c r="Y76" s="121"/>
      <c r="Z76" s="121"/>
      <c r="AA76" s="121"/>
      <c r="AB76" s="121"/>
      <c r="AC76" s="122"/>
      <c r="AD76" s="122"/>
      <c r="AE76" s="122"/>
      <c r="AF76" s="122"/>
      <c r="AG76" s="122"/>
      <c r="AH76" s="122"/>
      <c r="AI76" s="122"/>
      <c r="AJ76" s="122"/>
      <c r="AK76" s="122"/>
      <c r="AL76" s="122"/>
      <c r="AM76" s="122"/>
      <c r="AN76" s="122"/>
      <c r="AO76" s="122"/>
      <c r="AP76" s="122"/>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row>
    <row r="77" spans="1:67" s="59" customFormat="1" ht="12.95" customHeight="1" x14ac:dyDescent="0.25">
      <c r="A77" s="121"/>
      <c r="B77" s="121"/>
      <c r="C77" s="121"/>
      <c r="D77" s="121"/>
      <c r="E77" s="121"/>
      <c r="F77" s="121"/>
      <c r="G77" s="121"/>
      <c r="H77" s="121"/>
      <c r="I77" s="141"/>
      <c r="J77" s="121"/>
      <c r="K77" s="121"/>
      <c r="L77" s="121"/>
      <c r="M77" s="121"/>
      <c r="N77" s="121"/>
      <c r="O77" s="121"/>
      <c r="P77" s="121"/>
      <c r="Q77" s="121"/>
      <c r="R77" s="121"/>
      <c r="S77" s="121"/>
      <c r="T77" s="121"/>
      <c r="U77" s="121"/>
      <c r="V77" s="121"/>
      <c r="W77" s="121"/>
      <c r="X77" s="121"/>
      <c r="Y77" s="121"/>
      <c r="Z77" s="121"/>
      <c r="AA77" s="121"/>
      <c r="AB77" s="121"/>
      <c r="AC77" s="122"/>
      <c r="AD77" s="122"/>
      <c r="AE77" s="122"/>
      <c r="AF77" s="122"/>
      <c r="AG77" s="122"/>
      <c r="AH77" s="122"/>
      <c r="AI77" s="122"/>
      <c r="AJ77" s="122"/>
      <c r="AK77" s="122"/>
      <c r="AL77" s="122"/>
      <c r="AM77" s="122"/>
      <c r="AN77" s="122"/>
      <c r="AO77" s="122"/>
      <c r="AP77" s="122"/>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row>
    <row r="78" spans="1:67" s="59" customFormat="1" ht="12.95" customHeight="1" x14ac:dyDescent="0.25">
      <c r="A78" s="121"/>
      <c r="B78" s="121"/>
      <c r="C78" s="121"/>
      <c r="D78" s="121"/>
      <c r="E78" s="121"/>
      <c r="F78" s="121"/>
      <c r="G78" s="121"/>
      <c r="H78" s="121"/>
      <c r="I78" s="141"/>
      <c r="J78" s="121"/>
      <c r="K78" s="121"/>
      <c r="L78" s="121"/>
      <c r="M78" s="121"/>
      <c r="N78" s="121"/>
      <c r="O78" s="121"/>
      <c r="P78" s="121"/>
      <c r="Q78" s="121"/>
      <c r="R78" s="121"/>
      <c r="S78" s="121"/>
      <c r="T78" s="121"/>
      <c r="U78" s="121"/>
      <c r="V78" s="121"/>
      <c r="W78" s="121"/>
      <c r="X78" s="121"/>
      <c r="Y78" s="121"/>
      <c r="Z78" s="121"/>
      <c r="AA78" s="121"/>
      <c r="AB78" s="121"/>
      <c r="AC78" s="122"/>
      <c r="AD78" s="122"/>
      <c r="AE78" s="122"/>
      <c r="AF78" s="122"/>
      <c r="AG78" s="122"/>
      <c r="AH78" s="122"/>
      <c r="AI78" s="122"/>
      <c r="AJ78" s="122"/>
      <c r="AK78" s="122"/>
      <c r="AL78" s="122"/>
      <c r="AM78" s="122"/>
      <c r="AN78" s="122"/>
      <c r="AO78" s="122"/>
      <c r="AP78" s="122"/>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row>
    <row r="79" spans="1:67" s="59" customFormat="1" ht="12.95" customHeight="1" x14ac:dyDescent="0.25">
      <c r="A79" s="121"/>
      <c r="B79" s="121"/>
      <c r="C79" s="121"/>
      <c r="D79" s="121"/>
      <c r="E79" s="121"/>
      <c r="F79" s="121"/>
      <c r="G79" s="121"/>
      <c r="H79" s="121"/>
      <c r="I79" s="141"/>
      <c r="J79" s="121"/>
      <c r="K79" s="121"/>
      <c r="L79" s="121"/>
      <c r="M79" s="121"/>
      <c r="N79" s="121"/>
      <c r="O79" s="121"/>
      <c r="P79" s="121"/>
      <c r="Q79" s="121"/>
      <c r="R79" s="121"/>
      <c r="S79" s="121"/>
      <c r="T79" s="121"/>
      <c r="U79" s="121"/>
      <c r="V79" s="121"/>
      <c r="W79" s="121"/>
      <c r="X79" s="121"/>
      <c r="Y79" s="121"/>
      <c r="Z79" s="121"/>
      <c r="AA79" s="121"/>
      <c r="AB79" s="121"/>
      <c r="AC79" s="122"/>
      <c r="AD79" s="122"/>
      <c r="AE79" s="122"/>
      <c r="AF79" s="122"/>
      <c r="AG79" s="122"/>
      <c r="AH79" s="122"/>
      <c r="AI79" s="122"/>
      <c r="AJ79" s="122"/>
      <c r="AK79" s="122"/>
      <c r="AL79" s="122"/>
      <c r="AM79" s="122"/>
      <c r="AN79" s="122"/>
      <c r="AO79" s="122"/>
      <c r="AP79" s="122"/>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row>
    <row r="80" spans="1:67" s="59" customFormat="1" ht="12.95" customHeight="1" x14ac:dyDescent="0.25">
      <c r="A80" s="121"/>
      <c r="B80" s="121"/>
      <c r="C80" s="121"/>
      <c r="D80" s="121"/>
      <c r="E80" s="121"/>
      <c r="F80" s="121"/>
      <c r="G80" s="121"/>
      <c r="H80" s="121"/>
      <c r="I80" s="141"/>
      <c r="J80" s="121"/>
      <c r="K80" s="121"/>
      <c r="L80" s="121"/>
      <c r="M80" s="121"/>
      <c r="N80" s="121"/>
      <c r="O80" s="121"/>
      <c r="P80" s="121"/>
      <c r="Q80" s="121"/>
      <c r="R80" s="121"/>
      <c r="S80" s="121"/>
      <c r="T80" s="121"/>
      <c r="U80" s="121"/>
      <c r="V80" s="121"/>
      <c r="W80" s="121"/>
      <c r="X80" s="121"/>
      <c r="Y80" s="121"/>
      <c r="Z80" s="121"/>
      <c r="AA80" s="121"/>
      <c r="AB80" s="121"/>
      <c r="AC80" s="122"/>
      <c r="AD80" s="122"/>
      <c r="AE80" s="122"/>
      <c r="AF80" s="122"/>
      <c r="AG80" s="122"/>
      <c r="AH80" s="122"/>
      <c r="AI80" s="122"/>
      <c r="AJ80" s="122"/>
      <c r="AK80" s="122"/>
      <c r="AL80" s="122"/>
      <c r="AM80" s="122"/>
      <c r="AN80" s="122"/>
      <c r="AO80" s="122"/>
      <c r="AP80" s="122"/>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row>
    <row r="81" spans="1:67" s="59" customFormat="1" ht="12.95" customHeight="1" x14ac:dyDescent="0.25">
      <c r="A81" s="121"/>
      <c r="B81" s="121"/>
      <c r="C81" s="121"/>
      <c r="D81" s="121"/>
      <c r="E81" s="121"/>
      <c r="F81" s="121"/>
      <c r="G81" s="121"/>
      <c r="H81" s="121"/>
      <c r="I81" s="141"/>
      <c r="J81" s="121"/>
      <c r="K81" s="121"/>
      <c r="L81" s="121"/>
      <c r="M81" s="121"/>
      <c r="N81" s="121"/>
      <c r="O81" s="121"/>
      <c r="P81" s="121"/>
      <c r="Q81" s="121"/>
      <c r="R81" s="121"/>
      <c r="S81" s="121"/>
      <c r="T81" s="121"/>
      <c r="U81" s="121"/>
      <c r="V81" s="121"/>
      <c r="W81" s="121"/>
      <c r="X81" s="121"/>
      <c r="Y81" s="121"/>
      <c r="Z81" s="121"/>
      <c r="AA81" s="121"/>
      <c r="AB81" s="121"/>
      <c r="AC81" s="122"/>
      <c r="AD81" s="122"/>
      <c r="AE81" s="122"/>
      <c r="AF81" s="122"/>
      <c r="AG81" s="122"/>
      <c r="AH81" s="122"/>
      <c r="AI81" s="122"/>
      <c r="AJ81" s="122"/>
      <c r="AK81" s="122"/>
      <c r="AL81" s="122"/>
      <c r="AM81" s="122"/>
      <c r="AN81" s="122"/>
      <c r="AO81" s="122"/>
      <c r="AP81" s="122"/>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row>
    <row r="82" spans="1:67" s="59" customFormat="1" ht="12.95" customHeight="1" x14ac:dyDescent="0.25">
      <c r="A82" s="121"/>
      <c r="B82" s="121"/>
      <c r="C82" s="121"/>
      <c r="D82" s="121"/>
      <c r="E82" s="121"/>
      <c r="F82" s="121"/>
      <c r="G82" s="121"/>
      <c r="H82" s="121"/>
      <c r="I82" s="141"/>
      <c r="J82" s="121"/>
      <c r="K82" s="121"/>
      <c r="L82" s="121"/>
      <c r="M82" s="121"/>
      <c r="N82" s="121"/>
      <c r="O82" s="121"/>
      <c r="P82" s="121"/>
      <c r="Q82" s="121"/>
      <c r="R82" s="121"/>
      <c r="S82" s="121"/>
      <c r="T82" s="121"/>
      <c r="U82" s="121"/>
      <c r="V82" s="121"/>
      <c r="W82" s="121"/>
      <c r="X82" s="121"/>
      <c r="Y82" s="121"/>
      <c r="Z82" s="121"/>
      <c r="AA82" s="121"/>
      <c r="AB82" s="121"/>
      <c r="AC82" s="122"/>
      <c r="AD82" s="122"/>
      <c r="AE82" s="122"/>
      <c r="AF82" s="122"/>
      <c r="AG82" s="122"/>
      <c r="AH82" s="122"/>
      <c r="AI82" s="122"/>
      <c r="AJ82" s="122"/>
      <c r="AK82" s="122"/>
      <c r="AL82" s="122"/>
      <c r="AM82" s="122"/>
      <c r="AN82" s="122"/>
      <c r="AO82" s="122"/>
      <c r="AP82" s="122"/>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row>
    <row r="83" spans="1:67" s="59" customFormat="1" ht="12.95" customHeight="1" x14ac:dyDescent="0.25">
      <c r="A83" s="121"/>
      <c r="B83" s="121"/>
      <c r="C83" s="121"/>
      <c r="D83" s="121"/>
      <c r="E83" s="121"/>
      <c r="F83" s="121"/>
      <c r="G83" s="121"/>
      <c r="H83" s="121"/>
      <c r="I83" s="141"/>
      <c r="J83" s="121"/>
      <c r="K83" s="121"/>
      <c r="L83" s="121"/>
      <c r="M83" s="121"/>
      <c r="N83" s="121"/>
      <c r="O83" s="121"/>
      <c r="P83" s="121"/>
      <c r="Q83" s="121"/>
      <c r="R83" s="121"/>
      <c r="S83" s="121"/>
      <c r="T83" s="121"/>
      <c r="U83" s="121"/>
      <c r="V83" s="121"/>
      <c r="W83" s="121"/>
      <c r="X83" s="121"/>
      <c r="Y83" s="121"/>
      <c r="Z83" s="121"/>
      <c r="AA83" s="121"/>
      <c r="AB83" s="121"/>
      <c r="AC83" s="122"/>
      <c r="AD83" s="122"/>
      <c r="AE83" s="122"/>
      <c r="AF83" s="122"/>
      <c r="AG83" s="122"/>
      <c r="AH83" s="122"/>
      <c r="AI83" s="122"/>
      <c r="AJ83" s="122"/>
      <c r="AK83" s="122"/>
      <c r="AL83" s="122"/>
      <c r="AM83" s="122"/>
      <c r="AN83" s="122"/>
      <c r="AO83" s="122"/>
      <c r="AP83" s="122"/>
      <c r="AQ83" s="123"/>
      <c r="AR83" s="123"/>
      <c r="AS83" s="123"/>
      <c r="AT83" s="123"/>
      <c r="AU83" s="123"/>
      <c r="AV83" s="123"/>
      <c r="AW83" s="123"/>
      <c r="AX83" s="123"/>
      <c r="AY83" s="123"/>
      <c r="AZ83" s="123"/>
      <c r="BA83" s="123"/>
      <c r="BB83" s="123"/>
      <c r="BC83" s="123"/>
      <c r="BD83" s="123"/>
      <c r="BE83" s="123"/>
      <c r="BF83" s="123"/>
      <c r="BG83" s="123"/>
      <c r="BH83" s="123"/>
      <c r="BI83" s="123"/>
      <c r="BJ83" s="123"/>
      <c r="BK83" s="123"/>
      <c r="BL83" s="123"/>
      <c r="BM83" s="123"/>
      <c r="BN83" s="123"/>
      <c r="BO83" s="123"/>
    </row>
    <row r="84" spans="1:67" s="59" customFormat="1" ht="12.95" customHeight="1" x14ac:dyDescent="0.25">
      <c r="A84" s="121"/>
      <c r="B84" s="121"/>
      <c r="C84" s="121"/>
      <c r="D84" s="121"/>
      <c r="E84" s="121"/>
      <c r="F84" s="121"/>
      <c r="G84" s="121"/>
      <c r="H84" s="121"/>
      <c r="I84" s="141"/>
      <c r="J84" s="121"/>
      <c r="K84" s="121"/>
      <c r="L84" s="121"/>
      <c r="M84" s="121"/>
      <c r="N84" s="121"/>
      <c r="O84" s="121"/>
      <c r="P84" s="121"/>
      <c r="Q84" s="121"/>
      <c r="R84" s="121"/>
      <c r="S84" s="121"/>
      <c r="T84" s="121"/>
      <c r="U84" s="121"/>
      <c r="V84" s="121"/>
      <c r="W84" s="121"/>
      <c r="X84" s="121"/>
      <c r="Y84" s="121"/>
      <c r="Z84" s="121"/>
      <c r="AA84" s="121"/>
      <c r="AB84" s="121"/>
      <c r="AC84" s="122"/>
      <c r="AD84" s="122"/>
      <c r="AE84" s="122"/>
      <c r="AF84" s="122"/>
      <c r="AG84" s="122"/>
      <c r="AH84" s="122"/>
      <c r="AI84" s="122"/>
      <c r="AJ84" s="122"/>
      <c r="AK84" s="122"/>
      <c r="AL84" s="122"/>
      <c r="AM84" s="122"/>
      <c r="AN84" s="122"/>
      <c r="AO84" s="122"/>
      <c r="AP84" s="122"/>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row>
    <row r="85" spans="1:67" s="59" customFormat="1" ht="12.95" customHeight="1" x14ac:dyDescent="0.25">
      <c r="A85" s="121"/>
      <c r="B85" s="121"/>
      <c r="C85" s="121"/>
      <c r="D85" s="121"/>
      <c r="E85" s="121"/>
      <c r="F85" s="121"/>
      <c r="G85" s="121"/>
      <c r="H85" s="121"/>
      <c r="I85" s="141"/>
      <c r="J85" s="121"/>
      <c r="K85" s="121"/>
      <c r="L85" s="121"/>
      <c r="M85" s="121"/>
      <c r="N85" s="121"/>
      <c r="O85" s="121"/>
      <c r="P85" s="121"/>
      <c r="Q85" s="121"/>
      <c r="R85" s="121"/>
      <c r="S85" s="121"/>
      <c r="T85" s="121"/>
      <c r="U85" s="121"/>
      <c r="V85" s="121"/>
      <c r="W85" s="121"/>
      <c r="X85" s="121"/>
      <c r="Y85" s="121"/>
      <c r="Z85" s="121"/>
      <c r="AA85" s="121"/>
      <c r="AB85" s="121"/>
      <c r="AC85" s="122"/>
      <c r="AD85" s="122"/>
      <c r="AE85" s="122"/>
      <c r="AF85" s="122"/>
      <c r="AG85" s="122"/>
      <c r="AH85" s="122"/>
      <c r="AI85" s="122"/>
      <c r="AJ85" s="122"/>
      <c r="AK85" s="122"/>
      <c r="AL85" s="122"/>
      <c r="AM85" s="122"/>
      <c r="AN85" s="122"/>
      <c r="AO85" s="122"/>
      <c r="AP85" s="122"/>
      <c r="AQ85" s="123"/>
      <c r="AR85" s="123"/>
      <c r="AS85" s="123"/>
      <c r="AT85" s="123"/>
      <c r="AU85" s="123"/>
      <c r="AV85" s="123"/>
      <c r="AW85" s="123"/>
      <c r="AX85" s="123"/>
      <c r="AY85" s="123"/>
      <c r="AZ85" s="123"/>
      <c r="BA85" s="123"/>
      <c r="BB85" s="123"/>
      <c r="BC85" s="123"/>
      <c r="BD85" s="123"/>
      <c r="BE85" s="123"/>
      <c r="BF85" s="123"/>
      <c r="BG85" s="123"/>
      <c r="BH85" s="123"/>
      <c r="BI85" s="123"/>
      <c r="BJ85" s="123"/>
      <c r="BK85" s="123"/>
      <c r="BL85" s="123"/>
      <c r="BM85" s="123"/>
      <c r="BN85" s="123"/>
      <c r="BO85" s="123"/>
    </row>
    <row r="86" spans="1:67" s="59" customFormat="1" ht="12.95" customHeight="1" x14ac:dyDescent="0.25">
      <c r="A86" s="121"/>
      <c r="B86" s="121"/>
      <c r="C86" s="121"/>
      <c r="D86" s="121"/>
      <c r="E86" s="121"/>
      <c r="F86" s="121"/>
      <c r="G86" s="121"/>
      <c r="H86" s="121"/>
      <c r="I86" s="141"/>
      <c r="J86" s="121"/>
      <c r="K86" s="121"/>
      <c r="L86" s="121"/>
      <c r="M86" s="121"/>
      <c r="N86" s="121"/>
      <c r="O86" s="121"/>
      <c r="P86" s="121"/>
      <c r="Q86" s="121"/>
      <c r="R86" s="121"/>
      <c r="S86" s="121"/>
      <c r="T86" s="121"/>
      <c r="U86" s="121"/>
      <c r="V86" s="121"/>
      <c r="W86" s="121"/>
      <c r="X86" s="121"/>
      <c r="Y86" s="121"/>
      <c r="Z86" s="121"/>
      <c r="AA86" s="121"/>
      <c r="AB86" s="121"/>
      <c r="AC86" s="122"/>
      <c r="AD86" s="122"/>
      <c r="AE86" s="122"/>
      <c r="AF86" s="122"/>
      <c r="AG86" s="122"/>
      <c r="AH86" s="122"/>
      <c r="AI86" s="122"/>
      <c r="AJ86" s="122"/>
      <c r="AK86" s="122"/>
      <c r="AL86" s="122"/>
      <c r="AM86" s="122"/>
      <c r="AN86" s="122"/>
      <c r="AO86" s="122"/>
      <c r="AP86" s="122"/>
      <c r="AQ86" s="123"/>
      <c r="AR86" s="123"/>
      <c r="AS86" s="123"/>
      <c r="AT86" s="123"/>
      <c r="AU86" s="123"/>
      <c r="AV86" s="123"/>
      <c r="AW86" s="123"/>
      <c r="AX86" s="123"/>
      <c r="AY86" s="123"/>
      <c r="AZ86" s="123"/>
      <c r="BA86" s="123"/>
      <c r="BB86" s="123"/>
      <c r="BC86" s="123"/>
      <c r="BD86" s="123"/>
      <c r="BE86" s="123"/>
      <c r="BF86" s="123"/>
      <c r="BG86" s="123"/>
      <c r="BH86" s="123"/>
      <c r="BI86" s="123"/>
      <c r="BJ86" s="123"/>
      <c r="BK86" s="123"/>
      <c r="BL86" s="123"/>
      <c r="BM86" s="123"/>
      <c r="BN86" s="123"/>
      <c r="BO86" s="123"/>
    </row>
    <row r="87" spans="1:67" s="59" customFormat="1" ht="12.95" customHeight="1" x14ac:dyDescent="0.25">
      <c r="A87" s="121"/>
      <c r="B87" s="121"/>
      <c r="C87" s="121"/>
      <c r="D87" s="121"/>
      <c r="E87" s="121"/>
      <c r="F87" s="121"/>
      <c r="G87" s="121"/>
      <c r="H87" s="121"/>
      <c r="I87" s="141"/>
      <c r="J87" s="121"/>
      <c r="K87" s="121"/>
      <c r="L87" s="121"/>
      <c r="M87" s="121"/>
      <c r="N87" s="121"/>
      <c r="O87" s="121"/>
      <c r="P87" s="121"/>
      <c r="Q87" s="121"/>
      <c r="R87" s="121"/>
      <c r="S87" s="121"/>
      <c r="T87" s="121"/>
      <c r="U87" s="121"/>
      <c r="V87" s="121"/>
      <c r="W87" s="121"/>
      <c r="X87" s="121"/>
      <c r="Y87" s="121"/>
      <c r="Z87" s="121"/>
      <c r="AA87" s="121"/>
      <c r="AB87" s="121"/>
      <c r="AC87" s="122"/>
      <c r="AD87" s="122"/>
      <c r="AE87" s="122"/>
      <c r="AF87" s="122"/>
      <c r="AG87" s="122"/>
      <c r="AH87" s="122"/>
      <c r="AI87" s="122"/>
      <c r="AJ87" s="122"/>
      <c r="AK87" s="122"/>
      <c r="AL87" s="122"/>
      <c r="AM87" s="122"/>
      <c r="AN87" s="122"/>
      <c r="AO87" s="122"/>
      <c r="AP87" s="122"/>
      <c r="AQ87" s="123"/>
      <c r="AR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23"/>
    </row>
    <row r="88" spans="1:67" s="59" customFormat="1" ht="12.95" customHeight="1" x14ac:dyDescent="0.25">
      <c r="A88" s="121"/>
      <c r="B88" s="121"/>
      <c r="C88" s="121"/>
      <c r="D88" s="121"/>
      <c r="E88" s="121"/>
      <c r="F88" s="121"/>
      <c r="G88" s="121"/>
      <c r="H88" s="121"/>
      <c r="I88" s="141"/>
      <c r="J88" s="121"/>
      <c r="K88" s="121"/>
      <c r="L88" s="121"/>
      <c r="M88" s="121"/>
      <c r="N88" s="121"/>
      <c r="O88" s="121"/>
      <c r="P88" s="121"/>
      <c r="Q88" s="121"/>
      <c r="R88" s="121"/>
      <c r="S88" s="121"/>
      <c r="T88" s="121"/>
      <c r="U88" s="121"/>
      <c r="V88" s="121"/>
      <c r="W88" s="121"/>
      <c r="X88" s="121"/>
      <c r="Y88" s="121"/>
      <c r="Z88" s="121"/>
      <c r="AA88" s="121"/>
      <c r="AB88" s="121"/>
      <c r="AC88" s="122"/>
      <c r="AD88" s="122"/>
      <c r="AE88" s="122"/>
      <c r="AF88" s="122"/>
      <c r="AG88" s="122"/>
      <c r="AH88" s="122"/>
      <c r="AI88" s="122"/>
      <c r="AJ88" s="122"/>
      <c r="AK88" s="122"/>
      <c r="AL88" s="122"/>
      <c r="AM88" s="122"/>
      <c r="AN88" s="122"/>
      <c r="AO88" s="122"/>
      <c r="AP88" s="122"/>
      <c r="AQ88" s="123"/>
      <c r="AR88" s="123"/>
      <c r="AS88" s="123"/>
      <c r="AT88" s="123"/>
      <c r="AU88" s="123"/>
      <c r="AV88" s="123"/>
      <c r="AW88" s="123"/>
      <c r="AX88" s="123"/>
      <c r="AY88" s="123"/>
      <c r="AZ88" s="123"/>
      <c r="BA88" s="123"/>
      <c r="BB88" s="123"/>
      <c r="BC88" s="123"/>
      <c r="BD88" s="123"/>
      <c r="BE88" s="123"/>
      <c r="BF88" s="123"/>
      <c r="BG88" s="123"/>
      <c r="BH88" s="123"/>
      <c r="BI88" s="123"/>
      <c r="BJ88" s="123"/>
      <c r="BK88" s="123"/>
      <c r="BL88" s="123"/>
      <c r="BM88" s="123"/>
      <c r="BN88" s="123"/>
      <c r="BO88" s="12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BB841-BADE-40F0-A9CB-622670143BFD}">
  <dimension ref="A2:T27"/>
  <sheetViews>
    <sheetView workbookViewId="0">
      <selection activeCell="E11" sqref="E11"/>
    </sheetView>
  </sheetViews>
  <sheetFormatPr baseColWidth="10" defaultRowHeight="15.75" x14ac:dyDescent="0.25"/>
  <cols>
    <col min="1" max="1" width="5.7109375" style="289" customWidth="1"/>
    <col min="2" max="2" width="49.5703125" style="290" customWidth="1"/>
    <col min="3" max="3" width="11.42578125" style="288"/>
    <col min="4" max="7" width="11.42578125" style="290"/>
    <col min="8" max="12" width="11.42578125" style="289"/>
    <col min="13" max="20" width="11.42578125" style="59"/>
  </cols>
  <sheetData>
    <row r="2" spans="2:3" x14ac:dyDescent="0.25">
      <c r="B2" s="147" t="s">
        <v>48</v>
      </c>
    </row>
    <row r="4" spans="2:3" x14ac:dyDescent="0.25">
      <c r="B4" s="288" t="s">
        <v>170</v>
      </c>
    </row>
    <row r="5" spans="2:3" x14ac:dyDescent="0.25">
      <c r="B5" s="290" t="s">
        <v>149</v>
      </c>
    </row>
    <row r="6" spans="2:3" x14ac:dyDescent="0.25">
      <c r="B6" s="290" t="s">
        <v>171</v>
      </c>
      <c r="C6" s="288" t="s">
        <v>190</v>
      </c>
    </row>
    <row r="7" spans="2:3" x14ac:dyDescent="0.25">
      <c r="B7" s="290" t="s">
        <v>172</v>
      </c>
      <c r="C7" s="288" t="s">
        <v>191</v>
      </c>
    </row>
    <row r="8" spans="2:3" x14ac:dyDescent="0.25">
      <c r="B8" s="290" t="s">
        <v>173</v>
      </c>
      <c r="C8" s="288" t="s">
        <v>192</v>
      </c>
    </row>
    <row r="9" spans="2:3" x14ac:dyDescent="0.25">
      <c r="B9" s="290" t="s">
        <v>174</v>
      </c>
      <c r="C9" s="288" t="s">
        <v>193</v>
      </c>
    </row>
    <row r="10" spans="2:3" x14ac:dyDescent="0.25">
      <c r="B10" s="290" t="s">
        <v>16</v>
      </c>
    </row>
    <row r="11" spans="2:3" x14ac:dyDescent="0.25">
      <c r="B11" s="290" t="s">
        <v>175</v>
      </c>
      <c r="C11" s="288" t="s">
        <v>194</v>
      </c>
    </row>
    <row r="12" spans="2:3" x14ac:dyDescent="0.25">
      <c r="B12" s="290" t="s">
        <v>176</v>
      </c>
    </row>
    <row r="13" spans="2:3" x14ac:dyDescent="0.25">
      <c r="B13" s="290" t="s">
        <v>180</v>
      </c>
      <c r="C13" s="288" t="s">
        <v>195</v>
      </c>
    </row>
    <row r="14" spans="2:3" x14ac:dyDescent="0.25">
      <c r="B14" s="290" t="s">
        <v>177</v>
      </c>
    </row>
    <row r="15" spans="2:3" x14ac:dyDescent="0.25">
      <c r="B15" s="290" t="s">
        <v>178</v>
      </c>
    </row>
    <row r="16" spans="2:3" x14ac:dyDescent="0.25">
      <c r="B16" s="290" t="s">
        <v>179</v>
      </c>
    </row>
    <row r="19" spans="2:3" x14ac:dyDescent="0.25">
      <c r="B19" s="288" t="s">
        <v>181</v>
      </c>
    </row>
    <row r="20" spans="2:3" x14ac:dyDescent="0.25">
      <c r="B20" s="290" t="s">
        <v>182</v>
      </c>
      <c r="C20" s="288" t="s">
        <v>196</v>
      </c>
    </row>
    <row r="21" spans="2:3" x14ac:dyDescent="0.25">
      <c r="B21" s="290" t="s">
        <v>183</v>
      </c>
    </row>
    <row r="22" spans="2:3" x14ac:dyDescent="0.25">
      <c r="B22" s="290" t="s">
        <v>184</v>
      </c>
    </row>
    <row r="23" spans="2:3" x14ac:dyDescent="0.25">
      <c r="B23" s="290" t="s">
        <v>185</v>
      </c>
    </row>
    <row r="24" spans="2:3" x14ac:dyDescent="0.25">
      <c r="B24" s="290" t="s">
        <v>186</v>
      </c>
      <c r="C24" s="288" t="s">
        <v>197</v>
      </c>
    </row>
    <row r="25" spans="2:3" x14ac:dyDescent="0.25">
      <c r="B25" s="290" t="s">
        <v>187</v>
      </c>
      <c r="C25" s="288" t="s">
        <v>198</v>
      </c>
    </row>
    <row r="26" spans="2:3" x14ac:dyDescent="0.25">
      <c r="B26" s="290" t="s">
        <v>188</v>
      </c>
    </row>
    <row r="27" spans="2:3" x14ac:dyDescent="0.25">
      <c r="B27" s="290" t="s">
        <v>189</v>
      </c>
    </row>
  </sheetData>
  <phoneticPr fontId="17"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sheetPr>
  <dimension ref="A2:EA28"/>
  <sheetViews>
    <sheetView zoomScale="90" zoomScaleNormal="90" workbookViewId="0">
      <selection activeCell="B3" sqref="B3"/>
    </sheetView>
  </sheetViews>
  <sheetFormatPr baseColWidth="10" defaultColWidth="11.42578125" defaultRowHeight="12.95" customHeight="1" x14ac:dyDescent="0.3"/>
  <cols>
    <col min="1" max="1" width="5" style="1" customWidth="1"/>
    <col min="2" max="2" width="34.140625" style="3" customWidth="1"/>
    <col min="3" max="3" width="15.85546875" style="2" customWidth="1"/>
    <col min="4" max="4" width="18.140625" style="2" customWidth="1"/>
    <col min="5" max="5" width="18.85546875" style="2" customWidth="1"/>
    <col min="6" max="6" width="16" style="2" customWidth="1"/>
    <col min="7" max="7" width="15.85546875" style="2" customWidth="1"/>
    <col min="8" max="8" width="4.5703125" style="3" customWidth="1"/>
    <col min="9" max="9" width="11.42578125" style="3"/>
    <col min="10" max="10" width="11.42578125" style="4"/>
    <col min="11" max="11" width="11.42578125" style="184"/>
    <col min="12" max="25" width="11.42578125" style="4"/>
    <col min="26" max="28" width="11.42578125" style="5"/>
    <col min="29" max="131" width="11.42578125" style="6"/>
    <col min="132" max="16384" width="11.42578125" style="7"/>
  </cols>
  <sheetData>
    <row r="2" spans="1:131" ht="12.95" customHeight="1" x14ac:dyDescent="0.3">
      <c r="B2" s="185" t="s">
        <v>51</v>
      </c>
      <c r="C2" s="186"/>
    </row>
    <row r="3" spans="1:131" ht="12.95" customHeight="1" x14ac:dyDescent="0.3">
      <c r="B3" s="137" t="s">
        <v>136</v>
      </c>
    </row>
    <row r="4" spans="1:131" ht="12.95" customHeight="1" x14ac:dyDescent="0.3">
      <c r="B4" s="187" t="s">
        <v>50</v>
      </c>
    </row>
    <row r="5" spans="1:131" ht="12.95" customHeight="1" x14ac:dyDescent="0.3">
      <c r="B5" s="186"/>
      <c r="C5" s="186"/>
      <c r="D5" s="8"/>
    </row>
    <row r="6" spans="1:131" s="3" customFormat="1" ht="12.95" customHeight="1" x14ac:dyDescent="0.3">
      <c r="A6" s="1"/>
      <c r="B6" s="71" t="s">
        <v>5</v>
      </c>
      <c r="C6" s="72" t="s">
        <v>30</v>
      </c>
      <c r="D6" s="71" t="s">
        <v>31</v>
      </c>
      <c r="E6" s="71" t="s">
        <v>32</v>
      </c>
      <c r="F6" s="71" t="s">
        <v>34</v>
      </c>
      <c r="G6" s="2"/>
      <c r="J6" s="4"/>
      <c r="K6" s="184"/>
      <c r="L6" s="4"/>
      <c r="M6" s="4"/>
      <c r="N6" s="4"/>
      <c r="O6" s="4"/>
      <c r="P6" s="4"/>
      <c r="Q6" s="4"/>
      <c r="R6" s="4"/>
      <c r="S6" s="4"/>
      <c r="T6" s="4"/>
      <c r="U6" s="4"/>
      <c r="V6" s="4"/>
      <c r="W6" s="4"/>
      <c r="X6" s="4"/>
      <c r="Y6" s="4"/>
      <c r="Z6" s="5"/>
      <c r="AA6" s="5"/>
      <c r="AB6" s="5"/>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row>
    <row r="7" spans="1:131" s="3" customFormat="1" ht="12.95" customHeight="1" x14ac:dyDescent="0.3">
      <c r="A7" s="1"/>
      <c r="B7" s="35" t="s">
        <v>35</v>
      </c>
      <c r="C7" s="30"/>
      <c r="D7" s="30"/>
      <c r="E7" s="31"/>
      <c r="F7" s="32">
        <f>F8+F11+F22</f>
        <v>7395918.29</v>
      </c>
      <c r="G7" s="2"/>
      <c r="J7" s="4"/>
      <c r="K7" s="184"/>
      <c r="L7" s="4"/>
      <c r="M7" s="4"/>
      <c r="N7" s="4"/>
      <c r="O7" s="4"/>
      <c r="P7" s="4"/>
      <c r="Q7" s="4"/>
      <c r="R7" s="4"/>
      <c r="S7" s="4"/>
      <c r="T7" s="4"/>
      <c r="U7" s="4"/>
      <c r="V7" s="4"/>
      <c r="W7" s="4"/>
      <c r="X7" s="4"/>
      <c r="Y7" s="4"/>
      <c r="Z7" s="5"/>
      <c r="AA7" s="5"/>
      <c r="AB7" s="5"/>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row>
    <row r="8" spans="1:131" s="3" customFormat="1" ht="12.95" customHeight="1" x14ac:dyDescent="0.3">
      <c r="A8" s="1"/>
      <c r="B8" s="61" t="s">
        <v>24</v>
      </c>
      <c r="C8" s="62"/>
      <c r="D8" s="62"/>
      <c r="E8" s="63"/>
      <c r="F8" s="64">
        <f>SUM(E9)</f>
        <v>100000</v>
      </c>
      <c r="G8" s="8"/>
      <c r="H8" s="1"/>
      <c r="J8" s="4"/>
      <c r="K8" s="184"/>
      <c r="L8" s="4"/>
      <c r="M8" s="4"/>
      <c r="N8" s="4"/>
      <c r="O8" s="4"/>
      <c r="P8" s="4"/>
      <c r="Q8" s="4"/>
      <c r="R8" s="4"/>
      <c r="S8" s="4"/>
      <c r="T8" s="4"/>
      <c r="U8" s="4"/>
      <c r="V8" s="4"/>
      <c r="W8" s="4"/>
      <c r="X8" s="4"/>
      <c r="Y8" s="4"/>
      <c r="Z8" s="5"/>
      <c r="AA8" s="5"/>
      <c r="AB8" s="5"/>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row>
    <row r="9" spans="1:131" s="3" customFormat="1" ht="12.95" customHeight="1" x14ac:dyDescent="0.3">
      <c r="A9" s="1"/>
      <c r="B9" s="65" t="s">
        <v>143</v>
      </c>
      <c r="C9" s="66">
        <v>2</v>
      </c>
      <c r="D9" s="67">
        <v>50000</v>
      </c>
      <c r="E9" s="67">
        <f>C9*D9</f>
        <v>100000</v>
      </c>
      <c r="F9" s="67"/>
      <c r="G9" s="13"/>
      <c r="H9" s="1"/>
      <c r="J9" s="4"/>
      <c r="K9" s="184"/>
      <c r="L9" s="4"/>
      <c r="M9" s="4"/>
      <c r="N9" s="4"/>
      <c r="O9" s="4"/>
      <c r="P9" s="4"/>
      <c r="Q9" s="4"/>
      <c r="R9" s="4"/>
      <c r="S9" s="4"/>
      <c r="T9" s="4"/>
      <c r="U9" s="4"/>
      <c r="V9" s="4"/>
      <c r="W9" s="4"/>
      <c r="X9" s="4"/>
      <c r="Y9" s="4"/>
      <c r="Z9" s="5"/>
      <c r="AA9" s="5"/>
      <c r="AB9" s="5"/>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row>
    <row r="10" spans="1:131" s="3" customFormat="1" ht="12.95" customHeight="1" x14ac:dyDescent="0.3">
      <c r="A10" s="1"/>
      <c r="B10" s="65"/>
      <c r="C10" s="66"/>
      <c r="D10" s="66"/>
      <c r="E10" s="67"/>
      <c r="F10" s="67"/>
      <c r="G10" s="13"/>
      <c r="H10" s="1"/>
      <c r="J10" s="4"/>
      <c r="K10" s="184"/>
      <c r="L10" s="4"/>
      <c r="M10" s="4"/>
      <c r="N10" s="4"/>
      <c r="O10" s="4"/>
      <c r="P10" s="4"/>
      <c r="Q10" s="4"/>
      <c r="R10" s="4"/>
      <c r="S10" s="4"/>
      <c r="T10" s="4"/>
      <c r="U10" s="4"/>
      <c r="V10" s="4"/>
      <c r="W10" s="4"/>
      <c r="X10" s="4"/>
      <c r="Y10" s="4"/>
      <c r="Z10" s="5"/>
      <c r="AA10" s="5"/>
      <c r="AB10" s="5"/>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row>
    <row r="11" spans="1:131" s="3" customFormat="1" ht="12.95" customHeight="1" x14ac:dyDescent="0.3">
      <c r="A11" s="1"/>
      <c r="B11" s="61" t="s">
        <v>25</v>
      </c>
      <c r="C11" s="62"/>
      <c r="D11" s="62"/>
      <c r="E11" s="63"/>
      <c r="F11" s="64">
        <f>SUM(E12:E20)</f>
        <v>7195918.29</v>
      </c>
      <c r="G11" s="13"/>
      <c r="H11" s="1"/>
      <c r="J11" s="4"/>
      <c r="K11" s="184"/>
      <c r="L11" s="4"/>
      <c r="M11" s="4"/>
      <c r="N11" s="4"/>
      <c r="O11" s="4"/>
      <c r="P11" s="4"/>
      <c r="Q11" s="4"/>
      <c r="R11" s="4"/>
      <c r="S11" s="4"/>
      <c r="T11" s="4"/>
      <c r="U11" s="4"/>
      <c r="V11" s="4"/>
      <c r="W11" s="4"/>
      <c r="X11" s="4"/>
      <c r="Y11" s="4"/>
      <c r="Z11" s="5"/>
      <c r="AA11" s="5"/>
      <c r="AB11" s="5"/>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row>
    <row r="12" spans="1:131" s="3" customFormat="1" ht="12.95" customHeight="1" x14ac:dyDescent="0.3">
      <c r="A12" s="1"/>
      <c r="B12" s="188" t="s">
        <v>99</v>
      </c>
      <c r="C12" s="66">
        <v>2</v>
      </c>
      <c r="D12" s="67">
        <v>900000</v>
      </c>
      <c r="E12" s="67">
        <f t="shared" ref="E12:E19" si="0">C12*D12</f>
        <v>1800000</v>
      </c>
      <c r="F12" s="64"/>
      <c r="G12" s="13"/>
      <c r="H12" s="1"/>
      <c r="J12" s="4"/>
      <c r="K12" s="184"/>
      <c r="L12" s="4"/>
      <c r="M12" s="4"/>
      <c r="N12" s="4"/>
      <c r="O12" s="4"/>
      <c r="P12" s="4"/>
      <c r="Q12" s="4"/>
      <c r="R12" s="4"/>
      <c r="S12" s="4"/>
      <c r="T12" s="4"/>
      <c r="U12" s="4"/>
      <c r="V12" s="4"/>
      <c r="W12" s="4"/>
      <c r="X12" s="4"/>
      <c r="Y12" s="4"/>
      <c r="Z12" s="5"/>
      <c r="AA12" s="5"/>
      <c r="AB12" s="5"/>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row>
    <row r="13" spans="1:131" s="3" customFormat="1" ht="12.95" customHeight="1" x14ac:dyDescent="0.3">
      <c r="A13" s="1"/>
      <c r="B13" s="188" t="s">
        <v>100</v>
      </c>
      <c r="C13" s="66">
        <v>2</v>
      </c>
      <c r="D13" s="67">
        <v>600000</v>
      </c>
      <c r="E13" s="67">
        <f t="shared" si="0"/>
        <v>1200000</v>
      </c>
      <c r="F13" s="64"/>
      <c r="G13" s="13"/>
      <c r="H13" s="1"/>
      <c r="J13" s="4"/>
      <c r="K13" s="184"/>
      <c r="L13" s="4"/>
      <c r="M13" s="4"/>
      <c r="N13" s="4"/>
      <c r="O13" s="4"/>
      <c r="P13" s="4"/>
      <c r="Q13" s="4"/>
      <c r="R13" s="4"/>
      <c r="S13" s="4"/>
      <c r="T13" s="4"/>
      <c r="U13" s="4"/>
      <c r="V13" s="4"/>
      <c r="W13" s="4"/>
      <c r="X13" s="4"/>
      <c r="Y13" s="4"/>
      <c r="Z13" s="5"/>
      <c r="AA13" s="5"/>
      <c r="AB13" s="5"/>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row>
    <row r="14" spans="1:131" s="3" customFormat="1" ht="12.95" customHeight="1" x14ac:dyDescent="0.3">
      <c r="A14" s="1"/>
      <c r="B14" s="188" t="s">
        <v>101</v>
      </c>
      <c r="C14" s="66">
        <v>2</v>
      </c>
      <c r="D14" s="67">
        <v>500000</v>
      </c>
      <c r="E14" s="67">
        <f t="shared" si="0"/>
        <v>1000000</v>
      </c>
      <c r="F14" s="64"/>
      <c r="G14" s="13"/>
      <c r="H14" s="1"/>
      <c r="J14" s="4"/>
      <c r="K14" s="184"/>
      <c r="L14" s="4"/>
      <c r="M14" s="4"/>
      <c r="N14" s="4"/>
      <c r="O14" s="4"/>
      <c r="P14" s="4"/>
      <c r="Q14" s="4"/>
      <c r="R14" s="4"/>
      <c r="S14" s="4"/>
      <c r="T14" s="4"/>
      <c r="U14" s="4"/>
      <c r="V14" s="4"/>
      <c r="W14" s="4"/>
      <c r="X14" s="4"/>
      <c r="Y14" s="4"/>
      <c r="Z14" s="5"/>
      <c r="AA14" s="5"/>
      <c r="AB14" s="5"/>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row>
    <row r="15" spans="1:131" s="3" customFormat="1" ht="12.95" customHeight="1" x14ac:dyDescent="0.3">
      <c r="A15" s="1"/>
      <c r="B15" s="188" t="s">
        <v>102</v>
      </c>
      <c r="C15" s="66">
        <v>2</v>
      </c>
      <c r="D15" s="67">
        <v>400000</v>
      </c>
      <c r="E15" s="67">
        <f t="shared" si="0"/>
        <v>800000</v>
      </c>
      <c r="F15" s="64"/>
      <c r="G15" s="13"/>
      <c r="H15" s="1"/>
      <c r="J15" s="4"/>
      <c r="K15" s="184"/>
      <c r="L15" s="4"/>
      <c r="M15" s="4"/>
      <c r="N15" s="4"/>
      <c r="O15" s="4"/>
      <c r="P15" s="4"/>
      <c r="Q15" s="4"/>
      <c r="R15" s="4"/>
      <c r="S15" s="4"/>
      <c r="T15" s="4"/>
      <c r="U15" s="4"/>
      <c r="V15" s="4"/>
      <c r="W15" s="4"/>
      <c r="X15" s="4"/>
      <c r="Y15" s="4"/>
      <c r="Z15" s="5"/>
      <c r="AA15" s="5"/>
      <c r="AB15" s="5"/>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row>
    <row r="16" spans="1:131" s="3" customFormat="1" ht="12.95" customHeight="1" x14ac:dyDescent="0.3">
      <c r="A16" s="1"/>
      <c r="B16" s="188" t="s">
        <v>103</v>
      </c>
      <c r="C16" s="66">
        <v>3</v>
      </c>
      <c r="D16" s="67">
        <v>380000</v>
      </c>
      <c r="E16" s="67">
        <f t="shared" si="0"/>
        <v>1140000</v>
      </c>
      <c r="F16" s="64"/>
      <c r="G16" s="13"/>
      <c r="H16" s="1"/>
      <c r="J16" s="4"/>
      <c r="K16" s="184"/>
      <c r="L16" s="4"/>
      <c r="M16" s="4"/>
      <c r="N16" s="4"/>
      <c r="O16" s="4"/>
      <c r="P16" s="4"/>
      <c r="Q16" s="4"/>
      <c r="R16" s="4"/>
      <c r="S16" s="4"/>
      <c r="T16" s="4"/>
      <c r="U16" s="4"/>
      <c r="V16" s="4"/>
      <c r="W16" s="4"/>
      <c r="X16" s="4"/>
      <c r="Y16" s="4"/>
      <c r="Z16" s="5"/>
      <c r="AA16" s="5"/>
      <c r="AB16" s="5"/>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row>
    <row r="17" spans="1:131" s="3" customFormat="1" ht="12.95" customHeight="1" x14ac:dyDescent="0.3">
      <c r="A17" s="1"/>
      <c r="B17" s="188" t="s">
        <v>104</v>
      </c>
      <c r="C17" s="66">
        <v>2</v>
      </c>
      <c r="D17" s="67">
        <v>120000</v>
      </c>
      <c r="E17" s="67">
        <f t="shared" si="0"/>
        <v>240000</v>
      </c>
      <c r="F17" s="64"/>
      <c r="G17" s="13"/>
      <c r="H17" s="1"/>
      <c r="J17" s="4"/>
      <c r="K17" s="184"/>
      <c r="L17" s="4"/>
      <c r="M17" s="4"/>
      <c r="N17" s="4"/>
      <c r="O17" s="4"/>
      <c r="P17" s="4"/>
      <c r="Q17" s="4"/>
      <c r="R17" s="4"/>
      <c r="S17" s="4"/>
      <c r="T17" s="4"/>
      <c r="U17" s="4"/>
      <c r="V17" s="4"/>
      <c r="W17" s="4"/>
      <c r="X17" s="4"/>
      <c r="Y17" s="4"/>
      <c r="Z17" s="5"/>
      <c r="AA17" s="5"/>
      <c r="AB17" s="5"/>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row>
    <row r="18" spans="1:131" s="3" customFormat="1" ht="12.95" customHeight="1" x14ac:dyDescent="0.3">
      <c r="A18" s="1"/>
      <c r="B18" s="188" t="s">
        <v>105</v>
      </c>
      <c r="C18" s="66">
        <v>1</v>
      </c>
      <c r="D18" s="67">
        <v>135918.29</v>
      </c>
      <c r="E18" s="67">
        <f t="shared" si="0"/>
        <v>135918.29</v>
      </c>
      <c r="F18" s="64"/>
      <c r="G18" s="13"/>
      <c r="H18" s="1"/>
      <c r="J18" s="4"/>
      <c r="K18" s="184"/>
      <c r="L18" s="4"/>
      <c r="M18" s="4"/>
      <c r="N18" s="4"/>
      <c r="O18" s="4"/>
      <c r="P18" s="4"/>
      <c r="Q18" s="4"/>
      <c r="R18" s="4"/>
      <c r="S18" s="4"/>
      <c r="T18" s="4"/>
      <c r="U18" s="4"/>
      <c r="V18" s="4"/>
      <c r="W18" s="4"/>
      <c r="X18" s="4"/>
      <c r="Y18" s="4"/>
      <c r="Z18" s="5"/>
      <c r="AA18" s="5"/>
      <c r="AB18" s="5"/>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row>
    <row r="19" spans="1:131" s="3" customFormat="1" ht="12.95" customHeight="1" x14ac:dyDescent="0.3">
      <c r="A19" s="1"/>
      <c r="B19" s="188" t="s">
        <v>106</v>
      </c>
      <c r="C19" s="66">
        <v>4</v>
      </c>
      <c r="D19" s="67">
        <v>120000</v>
      </c>
      <c r="E19" s="67">
        <f t="shared" si="0"/>
        <v>480000</v>
      </c>
      <c r="F19" s="64"/>
      <c r="G19" s="13"/>
      <c r="H19" s="1"/>
      <c r="J19" s="4"/>
      <c r="K19" s="184"/>
      <c r="L19" s="4"/>
      <c r="M19" s="4"/>
      <c r="N19" s="4"/>
      <c r="O19" s="4"/>
      <c r="P19" s="4"/>
      <c r="Q19" s="4"/>
      <c r="R19" s="4"/>
      <c r="S19" s="4"/>
      <c r="T19" s="4"/>
      <c r="U19" s="4"/>
      <c r="V19" s="4"/>
      <c r="W19" s="4"/>
      <c r="X19" s="4"/>
      <c r="Y19" s="4"/>
      <c r="Z19" s="5"/>
      <c r="AA19" s="5"/>
      <c r="AB19" s="5"/>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row>
    <row r="20" spans="1:131" s="3" customFormat="1" ht="12.95" customHeight="1" x14ac:dyDescent="0.3">
      <c r="A20" s="1"/>
      <c r="B20" s="188" t="s">
        <v>107</v>
      </c>
      <c r="C20" s="66">
        <v>2</v>
      </c>
      <c r="D20" s="67">
        <v>200000</v>
      </c>
      <c r="E20" s="67">
        <f>C20*D20</f>
        <v>400000</v>
      </c>
      <c r="F20" s="144"/>
      <c r="G20" s="13"/>
      <c r="H20" s="1"/>
      <c r="J20" s="4"/>
      <c r="K20" s="184"/>
      <c r="L20" s="4"/>
      <c r="M20" s="4"/>
      <c r="N20" s="4"/>
      <c r="O20" s="4"/>
      <c r="P20" s="4"/>
      <c r="Q20" s="4"/>
      <c r="R20" s="4"/>
      <c r="S20" s="4"/>
      <c r="T20" s="4"/>
      <c r="U20" s="4"/>
      <c r="V20" s="4"/>
      <c r="W20" s="4"/>
      <c r="X20" s="4"/>
      <c r="Y20" s="4"/>
      <c r="Z20" s="5"/>
      <c r="AA20" s="5"/>
      <c r="AB20" s="5"/>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row>
    <row r="21" spans="1:131" s="3" customFormat="1" ht="12.95" customHeight="1" x14ac:dyDescent="0.3">
      <c r="A21" s="1"/>
      <c r="B21" s="145"/>
      <c r="C21" s="66"/>
      <c r="D21" s="66"/>
      <c r="E21" s="67"/>
      <c r="F21" s="67"/>
      <c r="G21" s="13"/>
      <c r="H21" s="1"/>
      <c r="J21" s="4"/>
      <c r="K21" s="184"/>
      <c r="L21" s="4"/>
      <c r="M21" s="4"/>
      <c r="N21" s="4"/>
      <c r="O21" s="4"/>
      <c r="P21" s="4"/>
      <c r="Q21" s="4"/>
      <c r="R21" s="4"/>
      <c r="S21" s="4"/>
      <c r="T21" s="4"/>
      <c r="U21" s="4"/>
      <c r="V21" s="4"/>
      <c r="W21" s="4"/>
      <c r="X21" s="4"/>
      <c r="Y21" s="4"/>
      <c r="Z21" s="5"/>
      <c r="AA21" s="5"/>
      <c r="AB21" s="5"/>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row>
    <row r="22" spans="1:131" s="3" customFormat="1" ht="12.95" customHeight="1" x14ac:dyDescent="0.3">
      <c r="A22" s="1"/>
      <c r="B22" s="61" t="s">
        <v>38</v>
      </c>
      <c r="C22" s="62"/>
      <c r="D22" s="62"/>
      <c r="E22" s="63"/>
      <c r="F22" s="64">
        <f>SUM(E23)</f>
        <v>100000</v>
      </c>
      <c r="G22" s="13"/>
      <c r="H22" s="1"/>
      <c r="J22" s="4"/>
      <c r="K22" s="184"/>
      <c r="L22" s="4"/>
      <c r="M22" s="4"/>
      <c r="N22" s="4"/>
      <c r="O22" s="4"/>
      <c r="P22" s="4"/>
      <c r="Q22" s="4"/>
      <c r="R22" s="4"/>
      <c r="S22" s="4"/>
      <c r="T22" s="4"/>
      <c r="U22" s="4"/>
      <c r="V22" s="4"/>
      <c r="W22" s="4"/>
      <c r="X22" s="4"/>
      <c r="Y22" s="4"/>
      <c r="Z22" s="5"/>
      <c r="AA22" s="5"/>
      <c r="AB22" s="5"/>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row>
    <row r="23" spans="1:131" s="3" customFormat="1" ht="12.95" customHeight="1" x14ac:dyDescent="0.3">
      <c r="A23" s="1"/>
      <c r="B23" s="65" t="s">
        <v>6</v>
      </c>
      <c r="C23" s="66">
        <v>4</v>
      </c>
      <c r="D23" s="67">
        <v>25000</v>
      </c>
      <c r="E23" s="67">
        <f>C23*D23</f>
        <v>100000</v>
      </c>
      <c r="F23" s="67"/>
      <c r="G23" s="13"/>
      <c r="H23" s="1"/>
      <c r="J23" s="4"/>
      <c r="K23" s="184"/>
      <c r="L23" s="4"/>
      <c r="M23" s="4"/>
      <c r="N23" s="4"/>
      <c r="O23" s="4"/>
      <c r="P23" s="4"/>
      <c r="Q23" s="4"/>
      <c r="R23" s="4"/>
      <c r="S23" s="4"/>
      <c r="T23" s="4"/>
      <c r="U23" s="4"/>
      <c r="V23" s="4"/>
      <c r="W23" s="4"/>
      <c r="X23" s="4"/>
      <c r="Y23" s="4"/>
      <c r="Z23" s="5"/>
      <c r="AA23" s="5"/>
      <c r="AB23" s="5"/>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row>
    <row r="24" spans="1:131" s="3" customFormat="1" ht="12.95" customHeight="1" x14ac:dyDescent="0.3">
      <c r="A24" s="1"/>
      <c r="B24" s="50"/>
      <c r="C24" s="66"/>
      <c r="D24" s="66"/>
      <c r="E24" s="67"/>
      <c r="F24" s="67"/>
      <c r="G24" s="13"/>
      <c r="H24" s="1"/>
      <c r="J24" s="4"/>
      <c r="K24" s="184"/>
      <c r="L24" s="4"/>
      <c r="M24" s="4"/>
      <c r="N24" s="4"/>
      <c r="O24" s="4"/>
      <c r="P24" s="4"/>
      <c r="Q24" s="4"/>
      <c r="R24" s="4"/>
      <c r="S24" s="4"/>
      <c r="T24" s="4"/>
      <c r="U24" s="4"/>
      <c r="V24" s="4"/>
      <c r="W24" s="4"/>
      <c r="X24" s="4"/>
      <c r="Y24" s="4"/>
      <c r="Z24" s="5"/>
      <c r="AA24" s="5"/>
      <c r="AB24" s="5"/>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row>
    <row r="28" spans="1:131" ht="12.95" customHeight="1" x14ac:dyDescent="0.3">
      <c r="E28" s="16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869E65-B871-4D3D-B1DE-94296F6340C2}">
  <sheetPr>
    <tabColor theme="4" tint="0.39997558519241921"/>
  </sheetPr>
  <dimension ref="A1:EC24"/>
  <sheetViews>
    <sheetView zoomScaleNormal="100" workbookViewId="0">
      <selection activeCell="D36" sqref="D36"/>
    </sheetView>
  </sheetViews>
  <sheetFormatPr baseColWidth="10" defaultColWidth="11.42578125" defaultRowHeight="12.95" customHeight="1" x14ac:dyDescent="0.3"/>
  <cols>
    <col min="1" max="1" width="5.42578125" style="1" customWidth="1"/>
    <col min="2" max="2" width="55" style="3" customWidth="1"/>
    <col min="3" max="3" width="20.7109375" style="2" customWidth="1"/>
    <col min="4" max="4" width="15.85546875" style="2" customWidth="1"/>
    <col min="5" max="5" width="15.5703125" style="2" customWidth="1"/>
    <col min="6" max="6" width="16" style="2" customWidth="1"/>
    <col min="7" max="7" width="15.85546875" style="2" customWidth="1"/>
    <col min="8" max="8" width="4.5703125" style="3" customWidth="1"/>
    <col min="9" max="10" width="11.42578125" style="3"/>
    <col min="11" max="27" width="11.42578125" style="4"/>
    <col min="28" max="30" width="11.42578125" style="5"/>
    <col min="31" max="133" width="11.42578125" style="6"/>
    <col min="134" max="16384" width="11.42578125" style="7"/>
  </cols>
  <sheetData>
    <row r="1" spans="1:133" s="3" customFormat="1" ht="12.95" customHeight="1" x14ac:dyDescent="0.3">
      <c r="A1" s="1"/>
      <c r="B1" s="56"/>
      <c r="C1" s="57"/>
      <c r="D1" s="57"/>
      <c r="E1" s="58"/>
      <c r="F1" s="58"/>
      <c r="G1" s="189"/>
      <c r="K1" s="4"/>
      <c r="L1" s="4"/>
      <c r="M1" s="4"/>
      <c r="N1" s="4"/>
      <c r="O1" s="4"/>
      <c r="P1" s="4"/>
      <c r="Q1" s="4"/>
      <c r="R1" s="4"/>
      <c r="S1" s="4"/>
      <c r="T1" s="4"/>
      <c r="U1" s="4"/>
      <c r="V1" s="4"/>
      <c r="W1" s="4"/>
      <c r="X1" s="4"/>
      <c r="Y1" s="4"/>
      <c r="Z1" s="4"/>
      <c r="AA1" s="4"/>
      <c r="AB1" s="5"/>
      <c r="AC1" s="5"/>
      <c r="AD1" s="5"/>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row>
    <row r="2" spans="1:133" s="3" customFormat="1" ht="12.95" customHeight="1" x14ac:dyDescent="0.3">
      <c r="A2" s="1"/>
      <c r="B2" s="185" t="s">
        <v>51</v>
      </c>
      <c r="D2" s="57"/>
      <c r="E2" s="58"/>
      <c r="F2" s="58"/>
      <c r="G2" s="189"/>
      <c r="K2" s="4"/>
      <c r="L2" s="4"/>
      <c r="M2" s="4"/>
      <c r="N2" s="4"/>
      <c r="O2" s="4"/>
      <c r="P2" s="4"/>
      <c r="Q2" s="4"/>
      <c r="R2" s="4"/>
      <c r="S2" s="4"/>
      <c r="T2" s="4"/>
      <c r="U2" s="4"/>
      <c r="V2" s="4"/>
      <c r="W2" s="4"/>
      <c r="X2" s="4"/>
      <c r="Y2" s="4"/>
      <c r="Z2" s="4"/>
      <c r="AA2" s="4"/>
      <c r="AB2" s="5"/>
      <c r="AC2" s="5"/>
      <c r="AD2" s="5"/>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row>
    <row r="3" spans="1:133" s="3" customFormat="1" ht="12.95" customHeight="1" x14ac:dyDescent="0.3">
      <c r="A3" s="1"/>
      <c r="B3" s="137" t="s">
        <v>137</v>
      </c>
      <c r="C3" s="146"/>
      <c r="D3" s="57"/>
      <c r="E3" s="58"/>
      <c r="F3" s="58"/>
      <c r="G3" s="189"/>
      <c r="K3" s="4"/>
      <c r="L3" s="4"/>
      <c r="M3" s="4"/>
      <c r="N3" s="4"/>
      <c r="O3" s="4"/>
      <c r="P3" s="4"/>
      <c r="Q3" s="4"/>
      <c r="R3" s="4"/>
      <c r="S3" s="4"/>
      <c r="T3" s="4"/>
      <c r="U3" s="4"/>
      <c r="V3" s="4"/>
      <c r="W3" s="4"/>
      <c r="X3" s="4"/>
      <c r="Y3" s="4"/>
      <c r="Z3" s="4"/>
      <c r="AA3" s="4"/>
      <c r="AB3" s="5"/>
      <c r="AC3" s="5"/>
      <c r="AD3" s="5"/>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row>
    <row r="4" spans="1:133" s="3" customFormat="1" ht="12.95" customHeight="1" x14ac:dyDescent="0.3">
      <c r="A4" s="1"/>
      <c r="B4" s="187" t="s">
        <v>50</v>
      </c>
      <c r="D4" s="57"/>
      <c r="E4" s="58"/>
      <c r="F4" s="58"/>
      <c r="G4" s="189"/>
      <c r="K4" s="4"/>
      <c r="L4" s="4"/>
      <c r="M4" s="4"/>
      <c r="N4" s="4"/>
      <c r="O4" s="4"/>
      <c r="P4" s="4"/>
      <c r="Q4" s="4"/>
      <c r="R4" s="4"/>
      <c r="S4" s="4"/>
      <c r="T4" s="4"/>
      <c r="U4" s="4"/>
      <c r="V4" s="4"/>
      <c r="W4" s="4"/>
      <c r="X4" s="4"/>
      <c r="Y4" s="4"/>
      <c r="Z4" s="4"/>
      <c r="AA4" s="4"/>
      <c r="AB4" s="5"/>
      <c r="AC4" s="5"/>
      <c r="AD4" s="5"/>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row>
    <row r="5" spans="1:133" s="3" customFormat="1" ht="12.95" customHeight="1" x14ac:dyDescent="0.3">
      <c r="A5" s="1"/>
      <c r="B5" s="39"/>
      <c r="D5" s="70"/>
      <c r="E5" s="40"/>
      <c r="F5" s="37"/>
      <c r="G5" s="34"/>
      <c r="K5" s="4"/>
      <c r="L5" s="4"/>
      <c r="M5" s="4"/>
      <c r="N5" s="4"/>
      <c r="O5" s="4"/>
      <c r="P5" s="4"/>
      <c r="Q5" s="4"/>
      <c r="R5" s="4"/>
      <c r="S5" s="4"/>
      <c r="T5" s="4"/>
      <c r="U5" s="4"/>
      <c r="V5" s="4"/>
      <c r="W5" s="4"/>
      <c r="X5" s="4"/>
      <c r="Y5" s="4"/>
      <c r="Z5" s="4"/>
      <c r="AA5" s="4"/>
      <c r="AB5" s="5"/>
      <c r="AC5" s="5"/>
      <c r="AD5" s="5"/>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row>
    <row r="6" spans="1:133" s="52" customFormat="1" ht="12.95" customHeight="1" x14ac:dyDescent="0.3">
      <c r="A6" s="51"/>
      <c r="B6" s="72" t="s">
        <v>5</v>
      </c>
      <c r="C6" s="72" t="s">
        <v>30</v>
      </c>
      <c r="D6" s="71" t="s">
        <v>31</v>
      </c>
      <c r="E6" s="71" t="s">
        <v>32</v>
      </c>
      <c r="F6" s="71" t="s">
        <v>34</v>
      </c>
      <c r="G6" s="190"/>
      <c r="K6" s="76"/>
      <c r="L6" s="76"/>
      <c r="M6" s="76"/>
      <c r="N6" s="76"/>
      <c r="O6" s="76"/>
      <c r="P6" s="76"/>
      <c r="Q6" s="76"/>
      <c r="R6" s="76"/>
      <c r="S6" s="76"/>
      <c r="T6" s="76"/>
      <c r="U6" s="76"/>
      <c r="V6" s="76"/>
      <c r="W6" s="76"/>
      <c r="X6" s="76"/>
      <c r="Y6" s="76"/>
      <c r="Z6" s="76"/>
      <c r="AA6" s="76"/>
      <c r="AB6" s="77"/>
      <c r="AC6" s="77"/>
      <c r="AD6" s="77"/>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row>
    <row r="7" spans="1:133" s="3" customFormat="1" ht="12.95" customHeight="1" x14ac:dyDescent="0.3">
      <c r="A7" s="1"/>
      <c r="B7" s="35" t="s">
        <v>1</v>
      </c>
      <c r="C7" s="35"/>
      <c r="D7" s="35"/>
      <c r="E7" s="32"/>
      <c r="F7" s="32">
        <f>F8+F13+F16</f>
        <v>108724.81</v>
      </c>
      <c r="G7" s="189"/>
      <c r="K7" s="4"/>
      <c r="L7" s="4"/>
      <c r="M7" s="4"/>
      <c r="N7" s="4"/>
      <c r="O7" s="4"/>
      <c r="P7" s="4"/>
      <c r="Q7" s="4"/>
      <c r="R7" s="4"/>
      <c r="S7" s="4"/>
      <c r="T7" s="4"/>
      <c r="U7" s="4"/>
      <c r="V7" s="4"/>
      <c r="W7" s="4"/>
      <c r="X7" s="4"/>
      <c r="Y7" s="4"/>
      <c r="Z7" s="4"/>
      <c r="AA7" s="4"/>
      <c r="AB7" s="5"/>
      <c r="AC7" s="5"/>
      <c r="AD7" s="5"/>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row>
    <row r="8" spans="1:133" s="3" customFormat="1" ht="12.95" customHeight="1" x14ac:dyDescent="0.3">
      <c r="A8" s="1"/>
      <c r="B8" s="78" t="s">
        <v>2</v>
      </c>
      <c r="C8" s="79"/>
      <c r="D8" s="83"/>
      <c r="E8" s="84"/>
      <c r="F8" s="85">
        <f>SUM(E9:E11)</f>
        <v>95000</v>
      </c>
      <c r="G8" s="13"/>
      <c r="H8" s="1"/>
      <c r="K8" s="4"/>
      <c r="L8" s="4"/>
      <c r="M8" s="4"/>
      <c r="N8" s="4"/>
      <c r="O8" s="4"/>
      <c r="P8" s="4"/>
      <c r="Q8" s="4"/>
      <c r="R8" s="4"/>
      <c r="S8" s="4"/>
      <c r="T8" s="4"/>
      <c r="U8" s="4"/>
      <c r="V8" s="4"/>
      <c r="W8" s="4"/>
      <c r="X8" s="4"/>
      <c r="Y8" s="4"/>
      <c r="Z8" s="4"/>
      <c r="AA8" s="4"/>
      <c r="AB8" s="5"/>
      <c r="AC8" s="5"/>
      <c r="AD8" s="5"/>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row>
    <row r="9" spans="1:133" s="3" customFormat="1" ht="12.95" customHeight="1" x14ac:dyDescent="0.3">
      <c r="A9" s="1"/>
      <c r="B9" s="33" t="s">
        <v>109</v>
      </c>
      <c r="C9" s="38">
        <v>1</v>
      </c>
      <c r="D9" s="80">
        <v>30000</v>
      </c>
      <c r="E9" s="81">
        <f>C9*D9</f>
        <v>30000</v>
      </c>
      <c r="F9" s="81"/>
      <c r="G9" s="13"/>
      <c r="H9" s="1"/>
      <c r="K9" s="4"/>
      <c r="L9" s="4"/>
      <c r="M9" s="4"/>
      <c r="N9" s="4"/>
      <c r="O9" s="4"/>
      <c r="P9" s="4"/>
      <c r="Q9" s="4"/>
      <c r="R9" s="4"/>
      <c r="S9" s="4"/>
      <c r="T9" s="4"/>
      <c r="U9" s="4"/>
      <c r="V9" s="4"/>
      <c r="W9" s="4"/>
      <c r="X9" s="4"/>
      <c r="Y9" s="4"/>
      <c r="Z9" s="4"/>
      <c r="AA9" s="4"/>
      <c r="AB9" s="5"/>
      <c r="AC9" s="5"/>
      <c r="AD9" s="5"/>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row>
    <row r="10" spans="1:133" s="3" customFormat="1" ht="12.95" customHeight="1" x14ac:dyDescent="0.3">
      <c r="A10" s="1"/>
      <c r="B10" s="33" t="s">
        <v>110</v>
      </c>
      <c r="C10" s="38">
        <v>1</v>
      </c>
      <c r="D10" s="80">
        <v>40000</v>
      </c>
      <c r="E10" s="81">
        <f>C10*D10</f>
        <v>40000</v>
      </c>
      <c r="F10" s="81"/>
      <c r="G10" s="13"/>
      <c r="H10" s="1"/>
      <c r="K10" s="4"/>
      <c r="L10" s="4"/>
      <c r="M10" s="4"/>
      <c r="N10" s="4"/>
      <c r="O10" s="4"/>
      <c r="P10" s="4"/>
      <c r="Q10" s="4"/>
      <c r="R10" s="4"/>
      <c r="S10" s="4"/>
      <c r="T10" s="4"/>
      <c r="U10" s="4"/>
      <c r="V10" s="4"/>
      <c r="W10" s="4"/>
      <c r="X10" s="4"/>
      <c r="Y10" s="4"/>
      <c r="Z10" s="4"/>
      <c r="AA10" s="4"/>
      <c r="AB10" s="5"/>
      <c r="AC10" s="5"/>
      <c r="AD10" s="5"/>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row>
    <row r="11" spans="1:133" s="3" customFormat="1" ht="12.95" customHeight="1" x14ac:dyDescent="0.3">
      <c r="A11" s="1"/>
      <c r="B11" s="33" t="s">
        <v>111</v>
      </c>
      <c r="C11" s="38">
        <v>1</v>
      </c>
      <c r="D11" s="80">
        <v>25000</v>
      </c>
      <c r="E11" s="81">
        <f>C11*D11</f>
        <v>25000</v>
      </c>
      <c r="F11" s="81"/>
      <c r="G11" s="13"/>
      <c r="H11" s="1"/>
      <c r="K11" s="4"/>
      <c r="L11" s="4"/>
      <c r="M11" s="4"/>
      <c r="N11" s="4"/>
      <c r="O11" s="4"/>
      <c r="P11" s="4"/>
      <c r="Q11" s="4"/>
      <c r="R11" s="4"/>
      <c r="S11" s="4"/>
      <c r="T11" s="4"/>
      <c r="U11" s="4"/>
      <c r="V11" s="4"/>
      <c r="W11" s="4"/>
      <c r="X11" s="4"/>
      <c r="Y11" s="4"/>
      <c r="Z11" s="4"/>
      <c r="AA11" s="4"/>
      <c r="AB11" s="5"/>
      <c r="AC11" s="5"/>
      <c r="AD11" s="5"/>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row>
    <row r="12" spans="1:133" s="3" customFormat="1" ht="12.95" customHeight="1" x14ac:dyDescent="0.3">
      <c r="A12" s="1"/>
      <c r="B12" s="82"/>
      <c r="C12" s="38"/>
      <c r="D12" s="80"/>
      <c r="E12" s="81"/>
      <c r="F12" s="81"/>
      <c r="G12" s="13"/>
      <c r="H12" s="1"/>
      <c r="K12" s="4"/>
      <c r="L12" s="4"/>
      <c r="M12" s="4"/>
      <c r="N12" s="4"/>
      <c r="O12" s="4"/>
      <c r="P12" s="4"/>
      <c r="Q12" s="4"/>
      <c r="R12" s="4"/>
      <c r="S12" s="4"/>
      <c r="T12" s="4"/>
      <c r="U12" s="4"/>
      <c r="V12" s="4"/>
      <c r="W12" s="4"/>
      <c r="X12" s="4"/>
      <c r="Y12" s="4"/>
      <c r="Z12" s="4"/>
      <c r="AA12" s="4"/>
      <c r="AB12" s="5"/>
      <c r="AC12" s="5"/>
      <c r="AD12" s="5"/>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row>
    <row r="13" spans="1:133" s="3" customFormat="1" ht="12.95" customHeight="1" x14ac:dyDescent="0.3">
      <c r="A13" s="1"/>
      <c r="B13" s="78" t="s">
        <v>3</v>
      </c>
      <c r="C13" s="79"/>
      <c r="D13" s="83"/>
      <c r="E13" s="84"/>
      <c r="F13" s="85">
        <f>SUM(E14)</f>
        <v>3004.81</v>
      </c>
      <c r="G13" s="13"/>
      <c r="H13" s="1"/>
      <c r="K13" s="4"/>
      <c r="L13" s="4"/>
      <c r="M13" s="4"/>
      <c r="N13" s="4"/>
      <c r="O13" s="4"/>
      <c r="P13" s="4"/>
      <c r="Q13" s="4"/>
      <c r="R13" s="4"/>
      <c r="S13" s="4"/>
      <c r="T13" s="4"/>
      <c r="U13" s="4"/>
      <c r="V13" s="4"/>
      <c r="W13" s="4"/>
      <c r="X13" s="4"/>
      <c r="Y13" s="4"/>
      <c r="Z13" s="4"/>
      <c r="AA13" s="4"/>
      <c r="AB13" s="5"/>
      <c r="AC13" s="5"/>
      <c r="AD13" s="5"/>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row>
    <row r="14" spans="1:133" s="3" customFormat="1" ht="12.95" customHeight="1" x14ac:dyDescent="0.3">
      <c r="A14" s="1"/>
      <c r="B14" s="33" t="s">
        <v>39</v>
      </c>
      <c r="C14" s="38">
        <v>1</v>
      </c>
      <c r="D14" s="80">
        <v>3004.81</v>
      </c>
      <c r="E14" s="81">
        <f>C14*D14</f>
        <v>3004.81</v>
      </c>
      <c r="F14" s="81"/>
      <c r="G14" s="13"/>
      <c r="H14" s="1"/>
      <c r="K14" s="4"/>
      <c r="L14" s="4"/>
      <c r="M14" s="4"/>
      <c r="N14" s="4"/>
      <c r="O14" s="4"/>
      <c r="P14" s="4"/>
      <c r="Q14" s="4"/>
      <c r="R14" s="4"/>
      <c r="S14" s="4"/>
      <c r="T14" s="4"/>
      <c r="U14" s="4"/>
      <c r="V14" s="4"/>
      <c r="W14" s="4"/>
      <c r="X14" s="4"/>
      <c r="Y14" s="4"/>
      <c r="Z14" s="4"/>
      <c r="AA14" s="4"/>
      <c r="AB14" s="5"/>
      <c r="AC14" s="5"/>
      <c r="AD14" s="5"/>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row>
    <row r="15" spans="1:133" s="3" customFormat="1" ht="12.95" customHeight="1" x14ac:dyDescent="0.3">
      <c r="A15" s="1"/>
      <c r="B15" s="82"/>
      <c r="C15" s="38"/>
      <c r="D15" s="80"/>
      <c r="E15" s="81"/>
      <c r="F15" s="81"/>
      <c r="G15" s="13"/>
      <c r="H15" s="1"/>
      <c r="K15" s="4"/>
      <c r="L15" s="4"/>
      <c r="M15" s="4"/>
      <c r="N15" s="4"/>
      <c r="O15" s="4"/>
      <c r="P15" s="4"/>
      <c r="Q15" s="4"/>
      <c r="R15" s="4"/>
      <c r="S15" s="4"/>
      <c r="T15" s="4"/>
      <c r="U15" s="4"/>
      <c r="V15" s="4"/>
      <c r="W15" s="4"/>
      <c r="X15" s="4"/>
      <c r="Y15" s="4"/>
      <c r="Z15" s="4"/>
      <c r="AA15" s="4"/>
      <c r="AB15" s="5"/>
      <c r="AC15" s="5"/>
      <c r="AD15" s="5"/>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row>
    <row r="16" spans="1:133" s="3" customFormat="1" ht="12.95" customHeight="1" x14ac:dyDescent="0.3">
      <c r="A16" s="1"/>
      <c r="B16" s="78" t="s">
        <v>4</v>
      </c>
      <c r="C16" s="79"/>
      <c r="D16" s="83"/>
      <c r="E16" s="84"/>
      <c r="F16" s="85">
        <f>SUM(E17:E18)</f>
        <v>10720</v>
      </c>
      <c r="G16" s="13"/>
      <c r="H16" s="1"/>
      <c r="K16" s="4"/>
      <c r="L16" s="4"/>
      <c r="M16" s="4"/>
      <c r="N16" s="4"/>
      <c r="O16" s="4"/>
      <c r="P16" s="4"/>
      <c r="Q16" s="4"/>
      <c r="R16" s="4"/>
      <c r="S16" s="4"/>
      <c r="T16" s="4"/>
      <c r="U16" s="4"/>
      <c r="V16" s="4"/>
      <c r="W16" s="4"/>
      <c r="X16" s="4"/>
      <c r="Y16" s="4"/>
      <c r="Z16" s="4"/>
      <c r="AA16" s="4"/>
      <c r="AB16" s="5"/>
      <c r="AC16" s="5"/>
      <c r="AD16" s="5"/>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row>
    <row r="17" spans="1:133" s="3" customFormat="1" ht="12.95" customHeight="1" x14ac:dyDescent="0.3">
      <c r="A17" s="1"/>
      <c r="B17" s="33" t="s">
        <v>108</v>
      </c>
      <c r="C17" s="38">
        <v>50</v>
      </c>
      <c r="D17" s="80">
        <v>200</v>
      </c>
      <c r="E17" s="81">
        <f>C17*D17</f>
        <v>10000</v>
      </c>
      <c r="F17" s="81"/>
      <c r="G17" s="13"/>
      <c r="H17" s="1"/>
      <c r="K17" s="4"/>
      <c r="L17" s="4"/>
      <c r="M17" s="4"/>
      <c r="N17" s="4"/>
      <c r="O17" s="4"/>
      <c r="P17" s="4"/>
      <c r="Q17" s="4"/>
      <c r="R17" s="4"/>
      <c r="S17" s="4"/>
      <c r="T17" s="4"/>
      <c r="U17" s="4"/>
      <c r="V17" s="4"/>
      <c r="W17" s="4"/>
      <c r="X17" s="4"/>
      <c r="Y17" s="4"/>
      <c r="Z17" s="4"/>
      <c r="AA17" s="4"/>
      <c r="AB17" s="5"/>
      <c r="AC17" s="5"/>
      <c r="AD17" s="5"/>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row>
    <row r="18" spans="1:133" s="3" customFormat="1" ht="12.95" customHeight="1" x14ac:dyDescent="0.3">
      <c r="A18" s="1"/>
      <c r="B18" s="33" t="s">
        <v>112</v>
      </c>
      <c r="C18" s="38">
        <v>4</v>
      </c>
      <c r="D18" s="80">
        <v>180</v>
      </c>
      <c r="E18" s="81">
        <f>C18*D18</f>
        <v>720</v>
      </c>
      <c r="F18" s="81"/>
      <c r="G18" s="13"/>
      <c r="H18" s="1"/>
      <c r="K18" s="4"/>
      <c r="L18" s="4"/>
      <c r="M18" s="4"/>
      <c r="N18" s="4"/>
      <c r="O18" s="4"/>
      <c r="P18" s="4"/>
      <c r="Q18" s="4"/>
      <c r="R18" s="4"/>
      <c r="S18" s="4"/>
      <c r="T18" s="4"/>
      <c r="U18" s="4"/>
      <c r="V18" s="4"/>
      <c r="W18" s="4"/>
      <c r="X18" s="4"/>
      <c r="Y18" s="4"/>
      <c r="Z18" s="4"/>
      <c r="AA18" s="4"/>
      <c r="AB18" s="5"/>
      <c r="AC18" s="5"/>
      <c r="AD18" s="5"/>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row>
    <row r="19" spans="1:133" s="3" customFormat="1" ht="12.95" customHeight="1" x14ac:dyDescent="0.3">
      <c r="A19" s="1"/>
      <c r="B19" s="82"/>
      <c r="C19" s="38"/>
      <c r="D19" s="38"/>
      <c r="E19" s="36"/>
      <c r="F19" s="36"/>
      <c r="G19" s="13"/>
      <c r="H19" s="1"/>
      <c r="K19" s="4"/>
      <c r="L19" s="4"/>
      <c r="M19" s="4"/>
      <c r="N19" s="4"/>
      <c r="O19" s="4"/>
      <c r="P19" s="4"/>
      <c r="Q19" s="4"/>
      <c r="R19" s="4"/>
      <c r="S19" s="4"/>
      <c r="T19" s="4"/>
      <c r="U19" s="4"/>
      <c r="V19" s="4"/>
      <c r="W19" s="4"/>
      <c r="X19" s="4"/>
      <c r="Y19" s="4"/>
      <c r="Z19" s="4"/>
      <c r="AA19" s="4"/>
      <c r="AB19" s="5"/>
      <c r="AC19" s="5"/>
      <c r="AD19" s="5"/>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row>
    <row r="20" spans="1:133" ht="12.95" customHeight="1" x14ac:dyDescent="0.3">
      <c r="C20" s="3"/>
    </row>
    <row r="21" spans="1:133" s="47" customFormat="1" ht="12.95" customHeight="1" x14ac:dyDescent="0.3">
      <c r="A21" s="1"/>
      <c r="B21" s="1"/>
      <c r="C21" s="8"/>
      <c r="D21" s="8"/>
      <c r="E21" s="8"/>
      <c r="F21" s="8"/>
      <c r="G21" s="8"/>
      <c r="H21" s="1"/>
      <c r="I21" s="1"/>
      <c r="J21" s="1"/>
      <c r="K21" s="69"/>
      <c r="L21" s="69"/>
      <c r="M21" s="69"/>
      <c r="N21" s="69"/>
      <c r="O21" s="69"/>
      <c r="P21" s="69"/>
      <c r="Q21" s="69"/>
      <c r="R21" s="69"/>
      <c r="S21" s="69"/>
      <c r="T21" s="69"/>
      <c r="U21" s="69"/>
      <c r="V21" s="69"/>
      <c r="W21" s="69"/>
      <c r="X21" s="69"/>
      <c r="Y21" s="69"/>
      <c r="Z21" s="69"/>
      <c r="AA21" s="69"/>
      <c r="AB21" s="86"/>
      <c r="AC21" s="86"/>
      <c r="AD21" s="86"/>
    </row>
    <row r="22" spans="1:133" s="47" customFormat="1" ht="12.95" customHeight="1" x14ac:dyDescent="0.3">
      <c r="A22" s="1"/>
      <c r="B22" s="1"/>
      <c r="C22" s="8"/>
      <c r="D22" s="8"/>
      <c r="E22" s="8"/>
      <c r="F22" s="8"/>
      <c r="G22" s="8"/>
      <c r="H22" s="1"/>
      <c r="I22" s="1"/>
      <c r="J22" s="1"/>
      <c r="K22" s="69"/>
      <c r="L22" s="69"/>
      <c r="M22" s="69"/>
      <c r="N22" s="69"/>
      <c r="O22" s="69"/>
      <c r="P22" s="69"/>
      <c r="Q22" s="69"/>
      <c r="R22" s="69"/>
      <c r="S22" s="69"/>
      <c r="T22" s="69"/>
      <c r="U22" s="69"/>
      <c r="V22" s="69"/>
      <c r="W22" s="69"/>
      <c r="X22" s="69"/>
      <c r="Y22" s="69"/>
      <c r="Z22" s="69"/>
      <c r="AA22" s="69"/>
      <c r="AB22" s="86"/>
      <c r="AC22" s="86"/>
      <c r="AD22" s="86"/>
    </row>
    <row r="23" spans="1:133" s="47" customFormat="1" ht="12.95" customHeight="1" x14ac:dyDescent="0.3">
      <c r="A23" s="1"/>
      <c r="B23" s="1"/>
      <c r="C23" s="8"/>
      <c r="D23" s="8"/>
      <c r="E23" s="8"/>
      <c r="F23" s="8"/>
      <c r="G23" s="8"/>
      <c r="H23" s="1"/>
      <c r="I23" s="1"/>
      <c r="J23" s="1"/>
      <c r="K23" s="69"/>
      <c r="L23" s="69"/>
      <c r="M23" s="69"/>
      <c r="N23" s="69"/>
      <c r="O23" s="69"/>
      <c r="P23" s="69"/>
      <c r="Q23" s="69"/>
      <c r="R23" s="69"/>
      <c r="S23" s="69"/>
      <c r="T23" s="69"/>
      <c r="U23" s="69"/>
      <c r="V23" s="69"/>
      <c r="W23" s="69"/>
      <c r="X23" s="69"/>
      <c r="Y23" s="69"/>
      <c r="Z23" s="69"/>
      <c r="AA23" s="69"/>
      <c r="AB23" s="86"/>
      <c r="AC23" s="86"/>
      <c r="AD23" s="86"/>
    </row>
    <row r="24" spans="1:133" s="47" customFormat="1" ht="12.95" customHeight="1" x14ac:dyDescent="0.3">
      <c r="A24" s="1"/>
      <c r="B24" s="1"/>
      <c r="C24" s="8"/>
      <c r="D24" s="8"/>
      <c r="E24" s="8"/>
      <c r="F24" s="8"/>
      <c r="G24" s="8"/>
      <c r="H24" s="1"/>
      <c r="I24" s="1"/>
      <c r="J24" s="1"/>
      <c r="K24" s="69"/>
      <c r="L24" s="69"/>
      <c r="M24" s="69"/>
      <c r="N24" s="69"/>
      <c r="O24" s="69"/>
      <c r="P24" s="69"/>
      <c r="Q24" s="69"/>
      <c r="R24" s="69"/>
      <c r="S24" s="69"/>
      <c r="T24" s="69"/>
      <c r="U24" s="69"/>
      <c r="V24" s="69"/>
      <c r="W24" s="69"/>
      <c r="X24" s="69"/>
      <c r="Y24" s="69"/>
      <c r="Z24" s="69"/>
      <c r="AA24" s="69"/>
      <c r="AB24" s="86"/>
      <c r="AC24" s="86"/>
      <c r="AD24" s="8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14AD6-60F7-4AA4-91F0-307C88DC71A3}">
  <sheetPr>
    <tabColor theme="4" tint="0.39997558519241921"/>
  </sheetPr>
  <dimension ref="A2:GH51"/>
  <sheetViews>
    <sheetView zoomScaleNormal="100" workbookViewId="0">
      <selection activeCell="I11" sqref="I11"/>
    </sheetView>
  </sheetViews>
  <sheetFormatPr baseColWidth="10" defaultColWidth="11.42578125" defaultRowHeight="15" x14ac:dyDescent="0.25"/>
  <cols>
    <col min="1" max="1" width="3.42578125" style="1" customWidth="1"/>
    <col min="2" max="2" width="54.7109375" style="1" customWidth="1"/>
    <col min="3" max="3" width="14.5703125" style="8" customWidth="1"/>
    <col min="4" max="4" width="15.7109375" style="8" customWidth="1"/>
    <col min="5" max="5" width="15.28515625" style="8" customWidth="1"/>
    <col min="6" max="6" width="15.5703125" style="8" customWidth="1"/>
    <col min="7" max="7" width="15" style="11" customWidth="1"/>
    <col min="8" max="8" width="11.7109375" style="1" customWidth="1"/>
    <col min="9" max="9" width="11.5703125" style="1" customWidth="1"/>
    <col min="10" max="10" width="12.42578125" style="12" customWidth="1"/>
    <col min="11" max="11" width="16" style="1" customWidth="1"/>
    <col min="12" max="12" width="13.42578125" style="1" customWidth="1"/>
    <col min="13" max="13" width="14" style="1" customWidth="1"/>
    <col min="14" max="14" width="11.28515625" style="1" customWidth="1"/>
    <col min="15" max="15" width="2" style="1" bestFit="1" customWidth="1"/>
    <col min="16" max="16" width="7.42578125" style="1" bestFit="1" customWidth="1"/>
    <col min="17" max="19" width="2" style="1" bestFit="1" customWidth="1"/>
    <col min="20" max="22" width="3" style="1" bestFit="1" customWidth="1"/>
    <col min="23" max="23" width="4" style="1" customWidth="1"/>
    <col min="24" max="24" width="3.28515625" style="1" customWidth="1"/>
    <col min="25" max="27" width="2" style="1" bestFit="1" customWidth="1"/>
    <col min="28" max="28" width="11.42578125" style="1"/>
    <col min="29" max="29" width="14.28515625" style="1" customWidth="1"/>
    <col min="30" max="34" width="9.7109375" style="1" bestFit="1" customWidth="1"/>
    <col min="35" max="35" width="9.5703125" style="1" bestFit="1" customWidth="1"/>
    <col min="36" max="37" width="11.42578125" style="1"/>
    <col min="38" max="42" width="11.42578125" style="13"/>
    <col min="43" max="43" width="11.42578125" style="14"/>
    <col min="44" max="56" width="11.42578125" style="15"/>
    <col min="57" max="190" width="11.42578125" style="6"/>
    <col min="191" max="16384" width="11.42578125" style="7"/>
  </cols>
  <sheetData>
    <row r="2" spans="1:56" x14ac:dyDescent="0.25">
      <c r="B2" s="185" t="s">
        <v>51</v>
      </c>
    </row>
    <row r="3" spans="1:56" x14ac:dyDescent="0.25">
      <c r="B3" s="191" t="s">
        <v>138</v>
      </c>
    </row>
    <row r="4" spans="1:56" x14ac:dyDescent="0.25">
      <c r="B4" s="187" t="s">
        <v>50</v>
      </c>
    </row>
    <row r="5" spans="1:56" x14ac:dyDescent="0.25">
      <c r="B5" s="192"/>
      <c r="C5" s="193"/>
    </row>
    <row r="6" spans="1:56" s="19" customFormat="1" ht="25.5" x14ac:dyDescent="0.25">
      <c r="A6" s="17"/>
      <c r="B6" s="46" t="s">
        <v>5</v>
      </c>
      <c r="C6" s="90" t="s">
        <v>30</v>
      </c>
      <c r="D6" s="90" t="s">
        <v>33</v>
      </c>
      <c r="E6" s="71" t="s">
        <v>32</v>
      </c>
      <c r="F6" s="71" t="s">
        <v>37</v>
      </c>
      <c r="G6" s="194"/>
      <c r="H6" s="21"/>
      <c r="I6" s="22"/>
      <c r="J6" s="24"/>
      <c r="K6" s="22"/>
      <c r="L6" s="22"/>
      <c r="M6" s="24"/>
      <c r="N6" s="22"/>
      <c r="O6" s="22"/>
      <c r="P6" s="9"/>
      <c r="Q6" s="9"/>
      <c r="R6" s="9"/>
      <c r="S6" s="9"/>
      <c r="T6" s="9"/>
      <c r="U6" s="9"/>
      <c r="V6" s="17"/>
      <c r="W6" s="17"/>
      <c r="X6" s="17"/>
      <c r="Y6" s="17"/>
      <c r="Z6" s="17"/>
      <c r="AA6" s="17"/>
      <c r="AB6" s="17"/>
      <c r="AC6" s="17"/>
      <c r="AD6" s="17"/>
      <c r="AE6" s="17"/>
      <c r="AF6" s="17"/>
      <c r="AG6" s="17"/>
      <c r="AH6" s="17"/>
      <c r="AI6" s="17"/>
      <c r="AJ6" s="17"/>
      <c r="AK6" s="17"/>
      <c r="AL6" s="18"/>
      <c r="AM6" s="18"/>
      <c r="AN6" s="18"/>
      <c r="AO6" s="18"/>
      <c r="AP6" s="18"/>
      <c r="AQ6" s="20"/>
      <c r="AR6" s="20"/>
      <c r="AS6" s="20"/>
      <c r="AT6" s="20"/>
      <c r="AU6" s="20"/>
      <c r="AV6" s="20"/>
      <c r="AW6" s="20"/>
      <c r="AX6" s="20"/>
      <c r="AY6" s="20"/>
      <c r="AZ6" s="20"/>
      <c r="BA6" s="20"/>
      <c r="BB6" s="20"/>
      <c r="BC6" s="20"/>
      <c r="BD6" s="20"/>
    </row>
    <row r="7" spans="1:56" s="19" customFormat="1" x14ac:dyDescent="0.25">
      <c r="A7" s="17"/>
      <c r="B7" s="26" t="s">
        <v>124</v>
      </c>
      <c r="C7" s="10"/>
      <c r="D7" s="10"/>
      <c r="E7" s="10"/>
      <c r="F7" s="27">
        <f>F8+F19</f>
        <v>50139.591828999997</v>
      </c>
      <c r="G7" s="194"/>
      <c r="H7" s="21"/>
      <c r="I7" s="22"/>
      <c r="J7" s="24"/>
      <c r="K7" s="22"/>
      <c r="L7" s="22"/>
      <c r="M7" s="24"/>
      <c r="N7" s="22"/>
      <c r="O7" s="22"/>
      <c r="P7" s="9"/>
      <c r="Q7" s="9"/>
      <c r="R7" s="9"/>
      <c r="S7" s="9"/>
      <c r="T7" s="9"/>
      <c r="U7" s="9"/>
      <c r="V7" s="17"/>
      <c r="W7" s="17"/>
      <c r="X7" s="17"/>
      <c r="Y7" s="17"/>
      <c r="Z7" s="17"/>
      <c r="AA7" s="17"/>
      <c r="AB7" s="17"/>
      <c r="AC7" s="17"/>
      <c r="AD7" s="17"/>
      <c r="AE7" s="17"/>
      <c r="AF7" s="17"/>
      <c r="AG7" s="17"/>
      <c r="AH7" s="17"/>
      <c r="AI7" s="17"/>
      <c r="AJ7" s="17"/>
      <c r="AK7" s="17"/>
      <c r="AL7" s="18"/>
      <c r="AM7" s="18"/>
      <c r="AN7" s="18"/>
      <c r="AO7" s="18"/>
      <c r="AP7" s="18"/>
      <c r="AQ7" s="20"/>
      <c r="AR7" s="20"/>
      <c r="AS7" s="20"/>
      <c r="AT7" s="20"/>
      <c r="AU7" s="20"/>
      <c r="AV7" s="20"/>
      <c r="AW7" s="20"/>
      <c r="AX7" s="20"/>
      <c r="AY7" s="20"/>
      <c r="AZ7" s="20"/>
      <c r="BA7" s="20"/>
      <c r="BB7" s="20"/>
      <c r="BC7" s="20"/>
      <c r="BD7" s="20"/>
    </row>
    <row r="8" spans="1:56" s="19" customFormat="1" x14ac:dyDescent="0.25">
      <c r="A8" s="17"/>
      <c r="B8" s="93" t="s">
        <v>8</v>
      </c>
      <c r="C8" s="195"/>
      <c r="D8" s="195"/>
      <c r="E8" s="195"/>
      <c r="F8" s="196">
        <f>SUM(E9:E17)</f>
        <v>49400</v>
      </c>
      <c r="G8" s="194"/>
      <c r="H8" s="21"/>
      <c r="I8" s="22"/>
      <c r="J8" s="24"/>
      <c r="K8" s="22"/>
      <c r="L8" s="22"/>
      <c r="M8" s="24"/>
      <c r="N8" s="22"/>
      <c r="O8" s="22"/>
      <c r="P8" s="9"/>
      <c r="Q8" s="9"/>
      <c r="R8" s="9"/>
      <c r="S8" s="9"/>
      <c r="T8" s="9"/>
      <c r="U8" s="9"/>
      <c r="V8" s="17"/>
      <c r="W8" s="17"/>
      <c r="X8" s="17"/>
      <c r="Y8" s="17"/>
      <c r="Z8" s="17"/>
      <c r="AA8" s="17"/>
      <c r="AB8" s="17"/>
      <c r="AC8" s="17"/>
      <c r="AD8" s="17"/>
      <c r="AE8" s="17"/>
      <c r="AF8" s="17"/>
      <c r="AG8" s="17"/>
      <c r="AH8" s="17"/>
      <c r="AI8" s="17"/>
      <c r="AJ8" s="17"/>
      <c r="AK8" s="17"/>
      <c r="AL8" s="18"/>
      <c r="AM8" s="18"/>
      <c r="AN8" s="18"/>
      <c r="AO8" s="18"/>
      <c r="AP8" s="18"/>
      <c r="AQ8" s="20"/>
      <c r="AR8" s="20"/>
      <c r="AS8" s="20"/>
      <c r="AT8" s="20"/>
      <c r="AU8" s="20"/>
      <c r="AV8" s="20"/>
      <c r="AW8" s="20"/>
      <c r="AX8" s="20"/>
      <c r="AY8" s="20"/>
      <c r="AZ8" s="20"/>
      <c r="BA8" s="20"/>
      <c r="BB8" s="20"/>
      <c r="BC8" s="20"/>
      <c r="BD8" s="20"/>
    </row>
    <row r="9" spans="1:56" s="19" customFormat="1" x14ac:dyDescent="0.25">
      <c r="A9" s="17"/>
      <c r="B9" s="197" t="s">
        <v>114</v>
      </c>
      <c r="C9" s="198">
        <v>1</v>
      </c>
      <c r="D9" s="199">
        <v>1300</v>
      </c>
      <c r="E9" s="200">
        <f>C9*D9</f>
        <v>1300</v>
      </c>
      <c r="F9" s="28"/>
      <c r="G9" s="194"/>
      <c r="H9" s="21"/>
      <c r="I9" s="22"/>
      <c r="J9" s="24"/>
      <c r="K9" s="22"/>
      <c r="L9" s="22"/>
      <c r="M9" s="24"/>
      <c r="N9" s="22"/>
      <c r="O9" s="22"/>
      <c r="P9" s="9"/>
      <c r="Q9" s="9"/>
      <c r="R9" s="9"/>
      <c r="S9" s="9"/>
      <c r="T9" s="9"/>
      <c r="U9" s="9"/>
      <c r="V9" s="17"/>
      <c r="W9" s="17"/>
      <c r="X9" s="17"/>
      <c r="Y9" s="17"/>
      <c r="Z9" s="17"/>
      <c r="AA9" s="17"/>
      <c r="AB9" s="17"/>
      <c r="AC9" s="17"/>
      <c r="AD9" s="17"/>
      <c r="AE9" s="17"/>
      <c r="AF9" s="17"/>
      <c r="AG9" s="17"/>
      <c r="AH9" s="17"/>
      <c r="AI9" s="17"/>
      <c r="AJ9" s="17"/>
      <c r="AK9" s="17"/>
      <c r="AL9" s="18"/>
      <c r="AM9" s="18"/>
      <c r="AN9" s="18"/>
      <c r="AO9" s="18"/>
      <c r="AP9" s="18"/>
      <c r="AQ9" s="20"/>
      <c r="AR9" s="20"/>
      <c r="AS9" s="20"/>
      <c r="AT9" s="20"/>
      <c r="AU9" s="20"/>
      <c r="AV9" s="20"/>
      <c r="AW9" s="20"/>
      <c r="AX9" s="20"/>
      <c r="AY9" s="20"/>
      <c r="AZ9" s="20"/>
      <c r="BA9" s="20"/>
      <c r="BB9" s="20"/>
      <c r="BC9" s="20"/>
      <c r="BD9" s="20"/>
    </row>
    <row r="10" spans="1:56" s="19" customFormat="1" x14ac:dyDescent="0.25">
      <c r="A10" s="17"/>
      <c r="B10" s="197" t="s">
        <v>115</v>
      </c>
      <c r="C10" s="198">
        <v>1</v>
      </c>
      <c r="D10" s="199">
        <v>1300</v>
      </c>
      <c r="E10" s="200">
        <f t="shared" ref="E10:E17" si="0">C10*D10</f>
        <v>1300</v>
      </c>
      <c r="F10" s="28"/>
      <c r="G10" s="194"/>
      <c r="H10" s="21"/>
      <c r="I10" s="22"/>
      <c r="J10" s="24"/>
      <c r="K10" s="22"/>
      <c r="L10" s="22"/>
      <c r="M10" s="24"/>
      <c r="N10" s="22"/>
      <c r="O10" s="22"/>
      <c r="P10" s="9"/>
      <c r="Q10" s="9"/>
      <c r="R10" s="9"/>
      <c r="S10" s="9"/>
      <c r="T10" s="9"/>
      <c r="U10" s="9"/>
      <c r="V10" s="17"/>
      <c r="W10" s="17"/>
      <c r="X10" s="17"/>
      <c r="Y10" s="17"/>
      <c r="Z10" s="17"/>
      <c r="AA10" s="17"/>
      <c r="AB10" s="17"/>
      <c r="AC10" s="17"/>
      <c r="AD10" s="17"/>
      <c r="AE10" s="17"/>
      <c r="AF10" s="17"/>
      <c r="AG10" s="17"/>
      <c r="AH10" s="17"/>
      <c r="AI10" s="17"/>
      <c r="AJ10" s="17"/>
      <c r="AK10" s="17"/>
      <c r="AL10" s="18"/>
      <c r="AM10" s="18"/>
      <c r="AN10" s="18"/>
      <c r="AO10" s="18"/>
      <c r="AP10" s="18"/>
      <c r="AQ10" s="20"/>
      <c r="AR10" s="20"/>
      <c r="AS10" s="20"/>
      <c r="AT10" s="20"/>
      <c r="AU10" s="20"/>
      <c r="AV10" s="20"/>
      <c r="AW10" s="20"/>
      <c r="AX10" s="20"/>
      <c r="AY10" s="20"/>
      <c r="AZ10" s="20"/>
      <c r="BA10" s="20"/>
      <c r="BB10" s="20"/>
      <c r="BC10" s="20"/>
      <c r="BD10" s="20"/>
    </row>
    <row r="11" spans="1:56" s="19" customFormat="1" x14ac:dyDescent="0.25">
      <c r="A11" s="17"/>
      <c r="B11" s="197" t="s">
        <v>116</v>
      </c>
      <c r="C11" s="198">
        <v>1</v>
      </c>
      <c r="D11" s="199">
        <v>1300</v>
      </c>
      <c r="E11" s="200">
        <f t="shared" si="0"/>
        <v>1300</v>
      </c>
      <c r="F11" s="28"/>
      <c r="G11" s="194"/>
      <c r="H11" s="21"/>
      <c r="I11" s="22"/>
      <c r="J11" s="24"/>
      <c r="K11" s="22"/>
      <c r="L11" s="22"/>
      <c r="M11" s="24"/>
      <c r="N11" s="22"/>
      <c r="O11" s="22"/>
      <c r="P11" s="9"/>
      <c r="Q11" s="9"/>
      <c r="R11" s="9"/>
      <c r="S11" s="9"/>
      <c r="T11" s="9"/>
      <c r="U11" s="9"/>
      <c r="V11" s="17"/>
      <c r="W11" s="17"/>
      <c r="X11" s="17"/>
      <c r="Y11" s="17"/>
      <c r="Z11" s="17"/>
      <c r="AA11" s="17"/>
      <c r="AB11" s="17"/>
      <c r="AC11" s="17"/>
      <c r="AD11" s="17"/>
      <c r="AE11" s="17"/>
      <c r="AF11" s="17"/>
      <c r="AG11" s="17"/>
      <c r="AH11" s="17"/>
      <c r="AI11" s="17"/>
      <c r="AJ11" s="17"/>
      <c r="AK11" s="17"/>
      <c r="AL11" s="18"/>
      <c r="AM11" s="18"/>
      <c r="AN11" s="18"/>
      <c r="AO11" s="18"/>
      <c r="AP11" s="18"/>
      <c r="AQ11" s="20"/>
      <c r="AR11" s="20"/>
      <c r="AS11" s="20"/>
      <c r="AT11" s="20"/>
      <c r="AU11" s="20"/>
      <c r="AV11" s="20"/>
      <c r="AW11" s="20"/>
      <c r="AX11" s="20"/>
      <c r="AY11" s="20"/>
      <c r="AZ11" s="20"/>
      <c r="BA11" s="20"/>
      <c r="BB11" s="20"/>
      <c r="BC11" s="20"/>
      <c r="BD11" s="20"/>
    </row>
    <row r="12" spans="1:56" s="19" customFormat="1" x14ac:dyDescent="0.25">
      <c r="A12" s="17"/>
      <c r="B12" s="197" t="s">
        <v>117</v>
      </c>
      <c r="C12" s="198">
        <v>1</v>
      </c>
      <c r="D12" s="199">
        <v>1300</v>
      </c>
      <c r="E12" s="200">
        <f t="shared" si="0"/>
        <v>1300</v>
      </c>
      <c r="F12" s="28"/>
      <c r="G12" s="194"/>
      <c r="H12" s="21"/>
      <c r="I12" s="22"/>
      <c r="J12" s="24"/>
      <c r="K12" s="22"/>
      <c r="L12" s="22"/>
      <c r="M12" s="24"/>
      <c r="N12" s="22"/>
      <c r="O12" s="22"/>
      <c r="P12" s="9"/>
      <c r="Q12" s="9"/>
      <c r="R12" s="9"/>
      <c r="S12" s="9"/>
      <c r="T12" s="9"/>
      <c r="U12" s="9"/>
      <c r="V12" s="17"/>
      <c r="W12" s="17"/>
      <c r="X12" s="17"/>
      <c r="Y12" s="17"/>
      <c r="Z12" s="17"/>
      <c r="AA12" s="17"/>
      <c r="AB12" s="17"/>
      <c r="AC12" s="17"/>
      <c r="AD12" s="17"/>
      <c r="AE12" s="17"/>
      <c r="AF12" s="17"/>
      <c r="AG12" s="17"/>
      <c r="AH12" s="17"/>
      <c r="AI12" s="17"/>
      <c r="AJ12" s="17"/>
      <c r="AK12" s="17"/>
      <c r="AL12" s="18"/>
      <c r="AM12" s="18"/>
      <c r="AN12" s="18"/>
      <c r="AO12" s="18"/>
      <c r="AP12" s="18"/>
      <c r="AQ12" s="20"/>
      <c r="AR12" s="20"/>
      <c r="AS12" s="20"/>
      <c r="AT12" s="20"/>
      <c r="AU12" s="20"/>
      <c r="AV12" s="20"/>
      <c r="AW12" s="20"/>
      <c r="AX12" s="20"/>
      <c r="AY12" s="20"/>
      <c r="AZ12" s="20"/>
      <c r="BA12" s="20"/>
      <c r="BB12" s="20"/>
      <c r="BC12" s="20"/>
      <c r="BD12" s="20"/>
    </row>
    <row r="13" spans="1:56" s="19" customFormat="1" x14ac:dyDescent="0.25">
      <c r="A13" s="17"/>
      <c r="B13" s="197" t="s">
        <v>146</v>
      </c>
      <c r="C13" s="198">
        <v>1</v>
      </c>
      <c r="D13" s="199">
        <v>1300</v>
      </c>
      <c r="E13" s="200">
        <f t="shared" si="0"/>
        <v>1300</v>
      </c>
      <c r="F13" s="28"/>
      <c r="G13" s="194"/>
      <c r="H13" s="21"/>
      <c r="I13" s="22"/>
      <c r="J13" s="24"/>
      <c r="K13" s="22"/>
      <c r="L13" s="22"/>
      <c r="M13" s="24"/>
      <c r="N13" s="22"/>
      <c r="O13" s="22"/>
      <c r="P13" s="9"/>
      <c r="Q13" s="9"/>
      <c r="R13" s="9"/>
      <c r="S13" s="9"/>
      <c r="T13" s="9"/>
      <c r="U13" s="9"/>
      <c r="V13" s="17"/>
      <c r="W13" s="17"/>
      <c r="X13" s="17"/>
      <c r="Y13" s="17"/>
      <c r="Z13" s="17"/>
      <c r="AA13" s="17"/>
      <c r="AB13" s="17"/>
      <c r="AC13" s="17"/>
      <c r="AD13" s="17"/>
      <c r="AE13" s="17"/>
      <c r="AF13" s="17"/>
      <c r="AG13" s="17"/>
      <c r="AH13" s="17"/>
      <c r="AI13" s="17"/>
      <c r="AJ13" s="17"/>
      <c r="AK13" s="17"/>
      <c r="AL13" s="18"/>
      <c r="AM13" s="18"/>
      <c r="AN13" s="18"/>
      <c r="AO13" s="18"/>
      <c r="AP13" s="18"/>
      <c r="AQ13" s="20"/>
      <c r="AR13" s="20"/>
      <c r="AS13" s="20"/>
      <c r="AT13" s="20"/>
      <c r="AU13" s="20"/>
      <c r="AV13" s="20"/>
      <c r="AW13" s="20"/>
      <c r="AX13" s="20"/>
      <c r="AY13" s="20"/>
      <c r="AZ13" s="20"/>
      <c r="BA13" s="20"/>
      <c r="BB13" s="20"/>
      <c r="BC13" s="20"/>
      <c r="BD13" s="20"/>
    </row>
    <row r="14" spans="1:56" s="19" customFormat="1" x14ac:dyDescent="0.25">
      <c r="A14" s="17"/>
      <c r="B14" s="197" t="s">
        <v>118</v>
      </c>
      <c r="C14" s="198">
        <v>1</v>
      </c>
      <c r="D14" s="199">
        <v>1300</v>
      </c>
      <c r="E14" s="200">
        <f t="shared" si="0"/>
        <v>1300</v>
      </c>
      <c r="F14" s="28"/>
      <c r="G14" s="194"/>
      <c r="H14" s="21"/>
      <c r="I14" s="22"/>
      <c r="J14" s="24"/>
      <c r="K14" s="22"/>
      <c r="L14" s="22"/>
      <c r="M14" s="24"/>
      <c r="N14" s="22"/>
      <c r="O14" s="22"/>
      <c r="P14" s="9"/>
      <c r="Q14" s="9"/>
      <c r="R14" s="9"/>
      <c r="S14" s="9"/>
      <c r="T14" s="9"/>
      <c r="U14" s="9"/>
      <c r="V14" s="17"/>
      <c r="W14" s="17"/>
      <c r="X14" s="17"/>
      <c r="Y14" s="17"/>
      <c r="Z14" s="17"/>
      <c r="AA14" s="17"/>
      <c r="AB14" s="17"/>
      <c r="AC14" s="17"/>
      <c r="AD14" s="17"/>
      <c r="AE14" s="17"/>
      <c r="AF14" s="17"/>
      <c r="AG14" s="17"/>
      <c r="AH14" s="17"/>
      <c r="AI14" s="17"/>
      <c r="AJ14" s="17"/>
      <c r="AK14" s="17"/>
      <c r="AL14" s="18"/>
      <c r="AM14" s="18"/>
      <c r="AN14" s="18"/>
      <c r="AO14" s="18"/>
      <c r="AP14" s="18"/>
      <c r="AQ14" s="20"/>
      <c r="AR14" s="20"/>
      <c r="AS14" s="20"/>
      <c r="AT14" s="20"/>
      <c r="AU14" s="20"/>
      <c r="AV14" s="20"/>
      <c r="AW14" s="20"/>
      <c r="AX14" s="20"/>
      <c r="AY14" s="20"/>
      <c r="AZ14" s="20"/>
      <c r="BA14" s="20"/>
      <c r="BB14" s="20"/>
      <c r="BC14" s="20"/>
      <c r="BD14" s="20"/>
    </row>
    <row r="15" spans="1:56" s="19" customFormat="1" x14ac:dyDescent="0.25">
      <c r="A15" s="17"/>
      <c r="B15" s="197" t="s">
        <v>119</v>
      </c>
      <c r="C15" s="198">
        <v>1</v>
      </c>
      <c r="D15" s="199">
        <v>1300</v>
      </c>
      <c r="E15" s="200">
        <f t="shared" si="0"/>
        <v>1300</v>
      </c>
      <c r="F15" s="28"/>
      <c r="G15" s="194"/>
      <c r="H15" s="21"/>
      <c r="I15" s="22"/>
      <c r="J15" s="24"/>
      <c r="K15" s="22"/>
      <c r="L15" s="22"/>
      <c r="M15" s="24"/>
      <c r="N15" s="22"/>
      <c r="O15" s="22"/>
      <c r="P15" s="9"/>
      <c r="Q15" s="9"/>
      <c r="R15" s="9"/>
      <c r="S15" s="9"/>
      <c r="T15" s="9"/>
      <c r="U15" s="9"/>
      <c r="V15" s="17"/>
      <c r="W15" s="17"/>
      <c r="X15" s="17"/>
      <c r="Y15" s="17"/>
      <c r="Z15" s="17"/>
      <c r="AA15" s="17"/>
      <c r="AB15" s="17"/>
      <c r="AC15" s="17"/>
      <c r="AD15" s="17"/>
      <c r="AE15" s="17"/>
      <c r="AF15" s="17"/>
      <c r="AG15" s="17"/>
      <c r="AH15" s="17"/>
      <c r="AI15" s="17"/>
      <c r="AJ15" s="17"/>
      <c r="AK15" s="17"/>
      <c r="AL15" s="18"/>
      <c r="AM15" s="18"/>
      <c r="AN15" s="18"/>
      <c r="AO15" s="18"/>
      <c r="AP15" s="18"/>
      <c r="AQ15" s="20"/>
      <c r="AR15" s="20"/>
      <c r="AS15" s="20"/>
      <c r="AT15" s="20"/>
      <c r="AU15" s="20"/>
      <c r="AV15" s="20"/>
      <c r="AW15" s="20"/>
      <c r="AX15" s="20"/>
      <c r="AY15" s="20"/>
      <c r="AZ15" s="20"/>
      <c r="BA15" s="20"/>
      <c r="BB15" s="20"/>
      <c r="BC15" s="20"/>
      <c r="BD15" s="20"/>
    </row>
    <row r="16" spans="1:56" s="19" customFormat="1" x14ac:dyDescent="0.25">
      <c r="A16" s="17"/>
      <c r="B16" s="197" t="s">
        <v>120</v>
      </c>
      <c r="C16" s="198">
        <v>1</v>
      </c>
      <c r="D16" s="199">
        <v>1300</v>
      </c>
      <c r="E16" s="200">
        <f t="shared" si="0"/>
        <v>1300</v>
      </c>
      <c r="F16" s="28"/>
      <c r="G16" s="194"/>
      <c r="H16" s="21"/>
      <c r="I16" s="22"/>
      <c r="J16" s="24"/>
      <c r="K16" s="22"/>
      <c r="L16" s="22"/>
      <c r="M16" s="24"/>
      <c r="N16" s="22"/>
      <c r="O16" s="22"/>
      <c r="P16" s="9"/>
      <c r="Q16" s="9"/>
      <c r="R16" s="9"/>
      <c r="S16" s="9"/>
      <c r="T16" s="9"/>
      <c r="U16" s="9"/>
      <c r="V16" s="17"/>
      <c r="W16" s="17"/>
      <c r="X16" s="17"/>
      <c r="Y16" s="17"/>
      <c r="Z16" s="17"/>
      <c r="AA16" s="17"/>
      <c r="AB16" s="17"/>
      <c r="AC16" s="17"/>
      <c r="AD16" s="17"/>
      <c r="AE16" s="17"/>
      <c r="AF16" s="17"/>
      <c r="AG16" s="17"/>
      <c r="AH16" s="17"/>
      <c r="AI16" s="17"/>
      <c r="AJ16" s="17"/>
      <c r="AK16" s="17"/>
      <c r="AL16" s="18"/>
      <c r="AM16" s="18"/>
      <c r="AN16" s="18"/>
      <c r="AO16" s="18"/>
      <c r="AP16" s="18"/>
      <c r="AQ16" s="20"/>
      <c r="AR16" s="20"/>
      <c r="AS16" s="20"/>
      <c r="AT16" s="20"/>
      <c r="AU16" s="20"/>
      <c r="AV16" s="20"/>
      <c r="AW16" s="20"/>
      <c r="AX16" s="20"/>
      <c r="AY16" s="20"/>
      <c r="AZ16" s="20"/>
      <c r="BA16" s="20"/>
      <c r="BB16" s="20"/>
      <c r="BC16" s="20"/>
      <c r="BD16" s="20"/>
    </row>
    <row r="17" spans="1:56" s="19" customFormat="1" x14ac:dyDescent="0.25">
      <c r="A17" s="17"/>
      <c r="B17" s="197" t="s">
        <v>108</v>
      </c>
      <c r="C17" s="198">
        <v>30</v>
      </c>
      <c r="D17" s="199">
        <v>1300</v>
      </c>
      <c r="E17" s="200">
        <f t="shared" si="0"/>
        <v>39000</v>
      </c>
      <c r="F17" s="28"/>
      <c r="G17" s="194"/>
      <c r="H17" s="21"/>
      <c r="I17" s="22"/>
      <c r="J17" s="24"/>
      <c r="K17" s="22"/>
      <c r="L17" s="22"/>
      <c r="M17" s="24"/>
      <c r="N17" s="22"/>
      <c r="O17" s="22"/>
      <c r="P17" s="9"/>
      <c r="Q17" s="9"/>
      <c r="R17" s="9"/>
      <c r="S17" s="9"/>
      <c r="T17" s="9"/>
      <c r="U17" s="9"/>
      <c r="V17" s="17"/>
      <c r="W17" s="17"/>
      <c r="X17" s="17"/>
      <c r="Y17" s="17"/>
      <c r="Z17" s="17"/>
      <c r="AA17" s="17"/>
      <c r="AB17" s="17"/>
      <c r="AC17" s="17"/>
      <c r="AD17" s="17"/>
      <c r="AE17" s="17"/>
      <c r="AF17" s="17"/>
      <c r="AG17" s="17"/>
      <c r="AH17" s="17"/>
      <c r="AI17" s="17"/>
      <c r="AJ17" s="17"/>
      <c r="AK17" s="17"/>
      <c r="AL17" s="18"/>
      <c r="AM17" s="18"/>
      <c r="AN17" s="18"/>
      <c r="AO17" s="18"/>
      <c r="AP17" s="18"/>
      <c r="AQ17" s="20"/>
      <c r="AR17" s="20"/>
      <c r="AS17" s="20"/>
      <c r="AT17" s="20"/>
      <c r="AU17" s="20"/>
      <c r="AV17" s="20"/>
      <c r="AW17" s="20"/>
      <c r="AX17" s="20"/>
      <c r="AY17" s="20"/>
      <c r="AZ17" s="20"/>
      <c r="BA17" s="20"/>
      <c r="BB17" s="20"/>
      <c r="BC17" s="20"/>
      <c r="BD17" s="20"/>
    </row>
    <row r="18" spans="1:56" s="19" customFormat="1" x14ac:dyDescent="0.25">
      <c r="A18" s="17"/>
      <c r="B18" s="201"/>
      <c r="C18" s="198"/>
      <c r="D18" s="198"/>
      <c r="E18" s="198"/>
      <c r="F18" s="202"/>
      <c r="G18" s="194"/>
      <c r="H18" s="21"/>
      <c r="I18" s="22"/>
      <c r="J18" s="24"/>
      <c r="K18" s="22"/>
      <c r="L18" s="22"/>
      <c r="M18" s="24"/>
      <c r="N18" s="22"/>
      <c r="O18" s="22"/>
      <c r="P18" s="9"/>
      <c r="Q18" s="9"/>
      <c r="R18" s="9"/>
      <c r="S18" s="9"/>
      <c r="T18" s="9"/>
      <c r="U18" s="9"/>
      <c r="V18" s="17"/>
      <c r="W18" s="17"/>
      <c r="X18" s="17"/>
      <c r="Y18" s="17"/>
      <c r="Z18" s="17"/>
      <c r="AA18" s="17"/>
      <c r="AB18" s="17"/>
      <c r="AC18" s="17"/>
      <c r="AD18" s="17"/>
      <c r="AE18" s="17"/>
      <c r="AF18" s="17"/>
      <c r="AG18" s="17"/>
      <c r="AH18" s="17"/>
      <c r="AI18" s="17"/>
      <c r="AJ18" s="17"/>
      <c r="AK18" s="17"/>
      <c r="AL18" s="18"/>
      <c r="AM18" s="18"/>
      <c r="AN18" s="18"/>
      <c r="AO18" s="18"/>
      <c r="AP18" s="18"/>
      <c r="AQ18" s="20"/>
      <c r="AR18" s="20"/>
      <c r="AS18" s="20"/>
      <c r="AT18" s="20"/>
      <c r="AU18" s="20"/>
      <c r="AV18" s="20"/>
      <c r="AW18" s="20"/>
      <c r="AX18" s="20"/>
      <c r="AY18" s="20"/>
      <c r="AZ18" s="20"/>
      <c r="BA18" s="20"/>
      <c r="BB18" s="20"/>
      <c r="BC18" s="20"/>
      <c r="BD18" s="20"/>
    </row>
    <row r="19" spans="1:56" s="19" customFormat="1" x14ac:dyDescent="0.25">
      <c r="A19" s="17"/>
      <c r="B19" s="95" t="s">
        <v>14</v>
      </c>
      <c r="C19" s="203"/>
      <c r="D19" s="203"/>
      <c r="E19" s="203"/>
      <c r="F19" s="204">
        <f>E20*D20</f>
        <v>739.59182900000008</v>
      </c>
      <c r="G19" s="194"/>
      <c r="H19" s="21"/>
      <c r="I19" s="22"/>
      <c r="J19" s="24"/>
      <c r="K19" s="22"/>
      <c r="L19" s="22"/>
      <c r="M19" s="24"/>
      <c r="N19" s="22"/>
      <c r="O19" s="22"/>
      <c r="P19" s="9"/>
      <c r="Q19" s="9"/>
      <c r="R19" s="9"/>
      <c r="S19" s="9"/>
      <c r="T19" s="9"/>
      <c r="U19" s="9"/>
      <c r="V19" s="17"/>
      <c r="W19" s="17"/>
      <c r="X19" s="17"/>
      <c r="Y19" s="17"/>
      <c r="Z19" s="17"/>
      <c r="AA19" s="17"/>
      <c r="AB19" s="17"/>
      <c r="AC19" s="17"/>
      <c r="AD19" s="17"/>
      <c r="AE19" s="17"/>
      <c r="AF19" s="17"/>
      <c r="AG19" s="17"/>
      <c r="AH19" s="17"/>
      <c r="AI19" s="17"/>
      <c r="AJ19" s="17"/>
      <c r="AK19" s="17"/>
      <c r="AL19" s="18"/>
      <c r="AM19" s="18"/>
      <c r="AN19" s="18"/>
      <c r="AO19" s="18"/>
      <c r="AP19" s="18"/>
      <c r="AQ19" s="20"/>
      <c r="AR19" s="20"/>
      <c r="AS19" s="20"/>
      <c r="AT19" s="20"/>
      <c r="AU19" s="20"/>
      <c r="AV19" s="20"/>
      <c r="AW19" s="20"/>
      <c r="AX19" s="20"/>
      <c r="AY19" s="20"/>
      <c r="AZ19" s="20"/>
      <c r="BA19" s="20"/>
      <c r="BB19" s="20"/>
      <c r="BC19" s="20"/>
      <c r="BD19" s="20"/>
    </row>
    <row r="20" spans="1:56" s="19" customFormat="1" x14ac:dyDescent="0.25">
      <c r="A20" s="17"/>
      <c r="B20" s="197" t="s">
        <v>0</v>
      </c>
      <c r="C20" s="198" t="s">
        <v>15</v>
      </c>
      <c r="D20" s="205">
        <v>1E-4</v>
      </c>
      <c r="E20" s="206">
        <f>Ej.1!F7</f>
        <v>7395918.29</v>
      </c>
      <c r="F20" s="202"/>
      <c r="G20" s="194"/>
      <c r="H20" s="21"/>
      <c r="I20" s="22"/>
      <c r="J20" s="24"/>
      <c r="K20" s="22"/>
      <c r="L20" s="22"/>
      <c r="M20" s="24"/>
      <c r="N20" s="22"/>
      <c r="O20" s="22"/>
      <c r="P20" s="9"/>
      <c r="Q20" s="9"/>
      <c r="R20" s="9"/>
      <c r="S20" s="9"/>
      <c r="T20" s="9"/>
      <c r="U20" s="9"/>
      <c r="V20" s="17"/>
      <c r="W20" s="17"/>
      <c r="X20" s="17"/>
      <c r="Y20" s="17"/>
      <c r="Z20" s="17"/>
      <c r="AA20" s="17"/>
      <c r="AB20" s="17"/>
      <c r="AC20" s="17"/>
      <c r="AD20" s="17"/>
      <c r="AE20" s="17"/>
      <c r="AF20" s="17"/>
      <c r="AG20" s="17"/>
      <c r="AH20" s="17"/>
      <c r="AI20" s="17"/>
      <c r="AJ20" s="17"/>
      <c r="AK20" s="17"/>
      <c r="AL20" s="18"/>
      <c r="AM20" s="18"/>
      <c r="AN20" s="18"/>
      <c r="AO20" s="18"/>
      <c r="AP20" s="18"/>
      <c r="AQ20" s="20"/>
      <c r="AR20" s="20"/>
      <c r="AS20" s="20"/>
      <c r="AT20" s="20"/>
      <c r="AU20" s="20"/>
      <c r="AV20" s="20"/>
      <c r="AW20" s="20"/>
      <c r="AX20" s="20"/>
      <c r="AY20" s="20"/>
      <c r="AZ20" s="20"/>
      <c r="BA20" s="20"/>
      <c r="BB20" s="20"/>
      <c r="BC20" s="20"/>
      <c r="BD20" s="20"/>
    </row>
    <row r="21" spans="1:56" s="19" customFormat="1" x14ac:dyDescent="0.25">
      <c r="A21" s="17"/>
      <c r="B21" s="201"/>
      <c r="C21" s="198"/>
      <c r="D21" s="198"/>
      <c r="E21" s="198"/>
      <c r="F21" s="202"/>
      <c r="G21" s="194"/>
      <c r="H21" s="21"/>
      <c r="I21" s="22"/>
      <c r="J21" s="24"/>
      <c r="K21" s="22"/>
      <c r="L21" s="22"/>
      <c r="M21" s="24"/>
      <c r="N21" s="22"/>
      <c r="O21" s="22"/>
      <c r="P21" s="9"/>
      <c r="Q21" s="9"/>
      <c r="R21" s="9"/>
      <c r="S21" s="9"/>
      <c r="T21" s="9"/>
      <c r="U21" s="9"/>
      <c r="V21" s="17"/>
      <c r="W21" s="17"/>
      <c r="X21" s="17"/>
      <c r="Y21" s="17"/>
      <c r="Z21" s="17"/>
      <c r="AA21" s="17"/>
      <c r="AB21" s="17"/>
      <c r="AC21" s="17"/>
      <c r="AD21" s="17"/>
      <c r="AE21" s="17"/>
      <c r="AF21" s="17"/>
      <c r="AG21" s="17"/>
      <c r="AH21" s="17"/>
      <c r="AI21" s="17"/>
      <c r="AJ21" s="17"/>
      <c r="AK21" s="17"/>
      <c r="AL21" s="18"/>
      <c r="AM21" s="18"/>
      <c r="AN21" s="18"/>
      <c r="AO21" s="18"/>
      <c r="AP21" s="18"/>
      <c r="AQ21" s="20"/>
      <c r="AR21" s="20"/>
      <c r="AS21" s="20"/>
      <c r="AT21" s="20"/>
      <c r="AU21" s="20"/>
      <c r="AV21" s="20"/>
      <c r="AW21" s="20"/>
      <c r="AX21" s="20"/>
      <c r="AY21" s="20"/>
      <c r="AZ21" s="20"/>
      <c r="BA21" s="20"/>
      <c r="BB21" s="20"/>
      <c r="BC21" s="20"/>
      <c r="BD21" s="20"/>
    </row>
    <row r="22" spans="1:56" s="19" customFormat="1" x14ac:dyDescent="0.25">
      <c r="A22" s="17"/>
      <c r="B22" s="207"/>
      <c r="C22" s="203"/>
      <c r="D22" s="203"/>
      <c r="E22" s="203"/>
      <c r="F22" s="194"/>
      <c r="G22" s="194"/>
      <c r="H22" s="21"/>
      <c r="I22" s="22"/>
      <c r="J22" s="24"/>
      <c r="K22" s="22"/>
      <c r="L22" s="22"/>
      <c r="M22" s="24"/>
      <c r="N22" s="22"/>
      <c r="O22" s="22"/>
      <c r="P22" s="9"/>
      <c r="Q22" s="9"/>
      <c r="R22" s="9"/>
      <c r="S22" s="9"/>
      <c r="T22" s="9"/>
      <c r="U22" s="9"/>
      <c r="V22" s="17"/>
      <c r="W22" s="17"/>
      <c r="X22" s="17"/>
      <c r="Y22" s="17"/>
      <c r="Z22" s="17"/>
      <c r="AA22" s="17"/>
      <c r="AB22" s="17"/>
      <c r="AC22" s="17"/>
      <c r="AD22" s="17"/>
      <c r="AE22" s="17"/>
      <c r="AF22" s="17"/>
      <c r="AG22" s="17"/>
      <c r="AH22" s="17"/>
      <c r="AI22" s="17"/>
      <c r="AJ22" s="17"/>
      <c r="AK22" s="17"/>
      <c r="AL22" s="18"/>
      <c r="AM22" s="18"/>
      <c r="AN22" s="18"/>
      <c r="AO22" s="18"/>
      <c r="AP22" s="18"/>
      <c r="AQ22" s="20"/>
      <c r="AR22" s="20"/>
      <c r="AS22" s="20"/>
      <c r="AT22" s="20"/>
      <c r="AU22" s="20"/>
      <c r="AV22" s="20"/>
      <c r="AW22" s="20"/>
      <c r="AX22" s="20"/>
      <c r="AY22" s="20"/>
      <c r="AZ22" s="20"/>
      <c r="BA22" s="20"/>
      <c r="BB22" s="20"/>
      <c r="BC22" s="20"/>
      <c r="BD22" s="20"/>
    </row>
    <row r="23" spans="1:56" s="19" customFormat="1" x14ac:dyDescent="0.25">
      <c r="A23" s="17"/>
      <c r="B23" s="207"/>
      <c r="C23" s="29" t="s">
        <v>125</v>
      </c>
      <c r="D23" s="208"/>
      <c r="E23" s="203"/>
      <c r="F23" s="194">
        <f>F7*12</f>
        <v>601675.10194800003</v>
      </c>
      <c r="G23" s="194"/>
      <c r="H23" s="21"/>
      <c r="I23" s="22"/>
      <c r="J23" s="24"/>
      <c r="K23" s="22"/>
      <c r="L23" s="22"/>
      <c r="M23" s="24"/>
      <c r="N23" s="22"/>
      <c r="O23" s="22"/>
      <c r="P23" s="9"/>
      <c r="Q23" s="9"/>
      <c r="R23" s="9"/>
      <c r="S23" s="9"/>
      <c r="T23" s="9"/>
      <c r="U23" s="9"/>
      <c r="V23" s="17"/>
      <c r="W23" s="17"/>
      <c r="X23" s="17"/>
      <c r="Y23" s="17"/>
      <c r="Z23" s="17"/>
      <c r="AA23" s="17"/>
      <c r="AB23" s="17"/>
      <c r="AC23" s="17"/>
      <c r="AD23" s="17"/>
      <c r="AE23" s="17"/>
      <c r="AF23" s="17"/>
      <c r="AG23" s="17"/>
      <c r="AH23" s="17"/>
      <c r="AI23" s="17"/>
      <c r="AJ23" s="17"/>
      <c r="AK23" s="17"/>
      <c r="AL23" s="18"/>
      <c r="AM23" s="18"/>
      <c r="AN23" s="18"/>
      <c r="AO23" s="18"/>
      <c r="AP23" s="18"/>
      <c r="AQ23" s="20"/>
      <c r="AR23" s="20"/>
      <c r="AS23" s="20"/>
      <c r="AT23" s="20"/>
      <c r="AU23" s="20"/>
      <c r="AV23" s="20"/>
      <c r="AW23" s="20"/>
      <c r="AX23" s="20"/>
      <c r="AY23" s="20"/>
      <c r="AZ23" s="20"/>
      <c r="BA23" s="20"/>
      <c r="BB23" s="20"/>
      <c r="BC23" s="20"/>
      <c r="BD23" s="20"/>
    </row>
    <row r="24" spans="1:56" s="19" customFormat="1" x14ac:dyDescent="0.25">
      <c r="A24" s="17"/>
      <c r="B24" s="207"/>
      <c r="C24" s="29" t="s">
        <v>147</v>
      </c>
      <c r="D24" s="208"/>
      <c r="E24" s="203"/>
      <c r="F24" s="194">
        <f>F23*3</f>
        <v>1805025.3058440001</v>
      </c>
      <c r="G24" s="194"/>
      <c r="H24" s="21"/>
      <c r="I24" s="22"/>
      <c r="J24" s="24"/>
      <c r="K24" s="22"/>
      <c r="L24" s="22"/>
      <c r="M24" s="24"/>
      <c r="N24" s="22"/>
      <c r="O24" s="22"/>
      <c r="P24" s="9"/>
      <c r="Q24" s="9"/>
      <c r="R24" s="9"/>
      <c r="S24" s="9"/>
      <c r="T24" s="9"/>
      <c r="U24" s="9"/>
      <c r="V24" s="17"/>
      <c r="W24" s="17"/>
      <c r="X24" s="17"/>
      <c r="Y24" s="17"/>
      <c r="Z24" s="17"/>
      <c r="AA24" s="17"/>
      <c r="AB24" s="17"/>
      <c r="AC24" s="17"/>
      <c r="AD24" s="17"/>
      <c r="AE24" s="17"/>
      <c r="AF24" s="17"/>
      <c r="AG24" s="17"/>
      <c r="AH24" s="17"/>
      <c r="AI24" s="17"/>
      <c r="AJ24" s="17"/>
      <c r="AK24" s="17"/>
      <c r="AL24" s="18"/>
      <c r="AM24" s="18"/>
      <c r="AN24" s="18"/>
      <c r="AO24" s="18"/>
      <c r="AP24" s="18"/>
      <c r="AQ24" s="20"/>
      <c r="AR24" s="20"/>
      <c r="AS24" s="20"/>
      <c r="AT24" s="20"/>
      <c r="AU24" s="20"/>
      <c r="AV24" s="20"/>
      <c r="AW24" s="20"/>
      <c r="AX24" s="20"/>
      <c r="AY24" s="20"/>
      <c r="AZ24" s="20"/>
      <c r="BA24" s="20"/>
      <c r="BB24" s="20"/>
      <c r="BC24" s="20"/>
      <c r="BD24" s="20"/>
    </row>
    <row r="25" spans="1:56" s="19" customFormat="1" x14ac:dyDescent="0.25">
      <c r="A25" s="17"/>
      <c r="B25" s="207"/>
      <c r="C25" s="29" t="s">
        <v>148</v>
      </c>
      <c r="D25" s="203"/>
      <c r="E25" s="203"/>
      <c r="F25" s="209">
        <f>F24*30%</f>
        <v>541507.59175320005</v>
      </c>
      <c r="G25" s="194"/>
      <c r="H25" s="21"/>
      <c r="I25" s="22"/>
      <c r="J25" s="24"/>
      <c r="K25" s="22"/>
      <c r="L25" s="22"/>
      <c r="M25" s="24"/>
      <c r="N25" s="22"/>
      <c r="O25" s="22"/>
      <c r="P25" s="9"/>
      <c r="Q25" s="9"/>
      <c r="R25" s="9"/>
      <c r="S25" s="9"/>
      <c r="T25" s="9"/>
      <c r="U25" s="9"/>
      <c r="V25" s="17"/>
      <c r="W25" s="17"/>
      <c r="X25" s="17"/>
      <c r="Y25" s="17"/>
      <c r="Z25" s="17"/>
      <c r="AA25" s="17"/>
      <c r="AB25" s="17"/>
      <c r="AC25" s="17"/>
      <c r="AD25" s="17"/>
      <c r="AE25" s="17"/>
      <c r="AF25" s="17"/>
      <c r="AG25" s="17"/>
      <c r="AH25" s="17"/>
      <c r="AI25" s="17"/>
      <c r="AJ25" s="17"/>
      <c r="AK25" s="17"/>
      <c r="AL25" s="18"/>
      <c r="AM25" s="18"/>
      <c r="AN25" s="18"/>
      <c r="AO25" s="18"/>
      <c r="AP25" s="18"/>
      <c r="AQ25" s="20"/>
      <c r="AR25" s="20"/>
      <c r="AS25" s="20"/>
      <c r="AT25" s="20"/>
      <c r="AU25" s="20"/>
      <c r="AV25" s="20"/>
      <c r="AW25" s="20"/>
      <c r="AX25" s="20"/>
      <c r="AY25" s="20"/>
      <c r="AZ25" s="20"/>
      <c r="BA25" s="20"/>
      <c r="BB25" s="20"/>
      <c r="BC25" s="20"/>
      <c r="BD25" s="20"/>
    </row>
    <row r="26" spans="1:56" s="19" customFormat="1" x14ac:dyDescent="0.25">
      <c r="A26" s="17"/>
      <c r="B26" s="207"/>
      <c r="C26" s="203"/>
      <c r="D26" s="203"/>
      <c r="E26" s="203"/>
      <c r="F26" s="194">
        <f>SUM(F24:F25)</f>
        <v>2346532.8975972002</v>
      </c>
      <c r="G26" s="194"/>
      <c r="H26" s="21"/>
      <c r="I26" s="22"/>
      <c r="J26" s="24"/>
      <c r="K26" s="22"/>
      <c r="L26" s="22"/>
      <c r="M26" s="24"/>
      <c r="N26" s="22"/>
      <c r="O26" s="22"/>
      <c r="P26" s="9"/>
      <c r="Q26" s="9"/>
      <c r="R26" s="9"/>
      <c r="S26" s="9"/>
      <c r="T26" s="9"/>
      <c r="U26" s="9"/>
      <c r="V26" s="17"/>
      <c r="W26" s="17"/>
      <c r="X26" s="17"/>
      <c r="Y26" s="17"/>
      <c r="Z26" s="17"/>
      <c r="AA26" s="17"/>
      <c r="AB26" s="17"/>
      <c r="AC26" s="17"/>
      <c r="AD26" s="17"/>
      <c r="AE26" s="17"/>
      <c r="AF26" s="17"/>
      <c r="AG26" s="17"/>
      <c r="AH26" s="17"/>
      <c r="AI26" s="17"/>
      <c r="AJ26" s="17"/>
      <c r="AK26" s="17"/>
      <c r="AL26" s="18"/>
      <c r="AM26" s="18"/>
      <c r="AN26" s="18"/>
      <c r="AO26" s="18"/>
      <c r="AP26" s="18"/>
      <c r="AQ26" s="20"/>
      <c r="AR26" s="20"/>
      <c r="AS26" s="20"/>
      <c r="AT26" s="20"/>
      <c r="AU26" s="20"/>
      <c r="AV26" s="20"/>
      <c r="AW26" s="20"/>
      <c r="AX26" s="20"/>
      <c r="AY26" s="20"/>
      <c r="AZ26" s="20"/>
      <c r="BA26" s="20"/>
      <c r="BB26" s="20"/>
      <c r="BC26" s="20"/>
      <c r="BD26" s="20"/>
    </row>
    <row r="27" spans="1:56" s="19" customFormat="1" x14ac:dyDescent="0.25">
      <c r="A27" s="17"/>
      <c r="B27" s="23"/>
      <c r="C27" s="203"/>
      <c r="D27" s="203"/>
      <c r="E27" s="203"/>
      <c r="F27" s="210"/>
      <c r="G27" s="194"/>
      <c r="H27" s="21"/>
      <c r="I27" s="22"/>
      <c r="J27" s="24"/>
      <c r="K27" s="22"/>
      <c r="L27" s="22"/>
      <c r="M27" s="24"/>
      <c r="N27" s="22"/>
      <c r="O27" s="22"/>
      <c r="P27" s="9"/>
      <c r="Q27" s="9"/>
      <c r="R27" s="9"/>
      <c r="S27" s="9"/>
      <c r="T27" s="9"/>
      <c r="U27" s="9"/>
      <c r="V27" s="17"/>
      <c r="W27" s="17"/>
      <c r="X27" s="17"/>
      <c r="Y27" s="17"/>
      <c r="Z27" s="17"/>
      <c r="AA27" s="17"/>
      <c r="AB27" s="17"/>
      <c r="AC27" s="17"/>
      <c r="AD27" s="17"/>
      <c r="AE27" s="17"/>
      <c r="AF27" s="17"/>
      <c r="AG27" s="17"/>
      <c r="AH27" s="17"/>
      <c r="AI27" s="17"/>
      <c r="AJ27" s="17"/>
      <c r="AK27" s="17"/>
      <c r="AL27" s="18"/>
      <c r="AM27" s="18"/>
      <c r="AN27" s="18"/>
      <c r="AO27" s="18"/>
      <c r="AP27" s="18"/>
      <c r="AQ27" s="20"/>
      <c r="AR27" s="20"/>
      <c r="AS27" s="20"/>
      <c r="AT27" s="20"/>
      <c r="AU27" s="20"/>
      <c r="AV27" s="20"/>
      <c r="AW27" s="20"/>
      <c r="AX27" s="20"/>
      <c r="AY27" s="20"/>
      <c r="AZ27" s="20"/>
      <c r="BA27" s="20"/>
      <c r="BB27" s="20"/>
      <c r="BC27" s="20"/>
      <c r="BD27" s="20"/>
    </row>
    <row r="28" spans="1:56" s="19" customFormat="1" x14ac:dyDescent="0.25">
      <c r="A28" s="17"/>
      <c r="B28" s="23"/>
      <c r="C28" s="203"/>
      <c r="D28" s="203"/>
      <c r="E28" s="203"/>
      <c r="F28" s="210"/>
      <c r="G28" s="194"/>
      <c r="H28" s="21"/>
      <c r="I28" s="22"/>
      <c r="J28" s="24"/>
      <c r="K28" s="22"/>
      <c r="L28" s="22"/>
      <c r="M28" s="24"/>
      <c r="N28" s="22"/>
      <c r="O28" s="22"/>
      <c r="P28" s="9"/>
      <c r="Q28" s="9"/>
      <c r="R28" s="9"/>
      <c r="S28" s="9"/>
      <c r="T28" s="9"/>
      <c r="U28" s="9"/>
      <c r="V28" s="17"/>
      <c r="W28" s="17"/>
      <c r="X28" s="17"/>
      <c r="Y28" s="17"/>
      <c r="Z28" s="17"/>
      <c r="AA28" s="17"/>
      <c r="AB28" s="17"/>
      <c r="AC28" s="17"/>
      <c r="AD28" s="17"/>
      <c r="AE28" s="17"/>
      <c r="AF28" s="17"/>
      <c r="AG28" s="17"/>
      <c r="AH28" s="17"/>
      <c r="AI28" s="17"/>
      <c r="AJ28" s="17"/>
      <c r="AK28" s="17"/>
      <c r="AL28" s="18"/>
      <c r="AM28" s="18"/>
      <c r="AN28" s="18"/>
      <c r="AO28" s="18"/>
      <c r="AP28" s="18"/>
      <c r="AQ28" s="20"/>
      <c r="AR28" s="20"/>
      <c r="AS28" s="20"/>
      <c r="AT28" s="20"/>
      <c r="AU28" s="20"/>
      <c r="AV28" s="20"/>
      <c r="AW28" s="20"/>
      <c r="AX28" s="20"/>
      <c r="AY28" s="20"/>
      <c r="AZ28" s="20"/>
      <c r="BA28" s="20"/>
      <c r="BB28" s="20"/>
      <c r="BC28" s="20"/>
      <c r="BD28" s="20"/>
    </row>
    <row r="29" spans="1:56" s="91" customFormat="1" ht="25.5" x14ac:dyDescent="0.25">
      <c r="A29" s="88"/>
      <c r="B29" s="46" t="s">
        <v>5</v>
      </c>
      <c r="C29" s="90" t="s">
        <v>30</v>
      </c>
      <c r="D29" s="90" t="s">
        <v>33</v>
      </c>
      <c r="E29" s="71" t="s">
        <v>32</v>
      </c>
      <c r="F29" s="71" t="s">
        <v>37</v>
      </c>
      <c r="G29" s="211"/>
      <c r="H29" s="88"/>
      <c r="I29" s="88"/>
      <c r="J29" s="96"/>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9"/>
      <c r="AM29" s="89"/>
      <c r="AN29" s="89"/>
      <c r="AO29" s="89"/>
      <c r="AP29" s="89"/>
      <c r="AQ29" s="92"/>
      <c r="AR29" s="92"/>
      <c r="AS29" s="92"/>
      <c r="AT29" s="92"/>
      <c r="AU29" s="92"/>
      <c r="AV29" s="92"/>
      <c r="AW29" s="92"/>
      <c r="AX29" s="92"/>
      <c r="AY29" s="92"/>
      <c r="AZ29" s="92"/>
      <c r="BA29" s="92"/>
      <c r="BB29" s="92"/>
      <c r="BC29" s="92"/>
      <c r="BD29" s="92"/>
    </row>
    <row r="30" spans="1:56" s="19" customFormat="1" x14ac:dyDescent="0.25">
      <c r="A30" s="17"/>
      <c r="B30" s="26" t="s">
        <v>123</v>
      </c>
      <c r="C30" s="10"/>
      <c r="D30" s="10"/>
      <c r="E30" s="10"/>
      <c r="F30" s="27">
        <f>F31+F36</f>
        <v>3180</v>
      </c>
      <c r="G30" s="208"/>
      <c r="H30" s="17"/>
      <c r="I30" s="17"/>
      <c r="J30" s="25"/>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8"/>
      <c r="AM30" s="18"/>
      <c r="AN30" s="18"/>
      <c r="AO30" s="18"/>
      <c r="AP30" s="18"/>
      <c r="AQ30" s="20"/>
      <c r="AR30" s="20"/>
      <c r="AS30" s="20"/>
      <c r="AT30" s="20"/>
      <c r="AU30" s="20"/>
      <c r="AV30" s="20"/>
      <c r="AW30" s="20"/>
      <c r="AX30" s="20"/>
      <c r="AY30" s="20"/>
      <c r="AZ30" s="20"/>
      <c r="BA30" s="20"/>
      <c r="BB30" s="20"/>
      <c r="BC30" s="20"/>
      <c r="BD30" s="20"/>
    </row>
    <row r="31" spans="1:56" s="19" customFormat="1" x14ac:dyDescent="0.25">
      <c r="A31" s="17"/>
      <c r="B31" s="93" t="s">
        <v>8</v>
      </c>
      <c r="C31" s="195"/>
      <c r="D31" s="195"/>
      <c r="E31" s="195"/>
      <c r="F31" s="196">
        <f>SUM(E32:E34)</f>
        <v>2900</v>
      </c>
      <c r="G31" s="212"/>
      <c r="H31" s="17"/>
      <c r="I31" s="17"/>
      <c r="J31" s="25"/>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8"/>
      <c r="AM31" s="18"/>
      <c r="AN31" s="18"/>
      <c r="AO31" s="18"/>
      <c r="AP31" s="18"/>
      <c r="AQ31" s="20"/>
      <c r="AR31" s="20"/>
      <c r="AS31" s="20"/>
      <c r="AT31" s="20"/>
      <c r="AU31" s="20"/>
      <c r="AV31" s="20"/>
      <c r="AW31" s="20"/>
      <c r="AX31" s="20"/>
      <c r="AY31" s="20"/>
      <c r="AZ31" s="20"/>
      <c r="BA31" s="20"/>
      <c r="BB31" s="20"/>
      <c r="BC31" s="20"/>
      <c r="BD31" s="20"/>
    </row>
    <row r="32" spans="1:56" s="19" customFormat="1" x14ac:dyDescent="0.25">
      <c r="A32" s="17"/>
      <c r="B32" s="197" t="s">
        <v>121</v>
      </c>
      <c r="C32" s="198">
        <v>1</v>
      </c>
      <c r="D32" s="199">
        <v>1300</v>
      </c>
      <c r="E32" s="200">
        <f>C32*D32</f>
        <v>1300</v>
      </c>
      <c r="F32" s="28"/>
      <c r="G32" s="212"/>
      <c r="H32" s="16"/>
      <c r="I32" s="17"/>
      <c r="J32" s="25"/>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8"/>
      <c r="AM32" s="18"/>
      <c r="AN32" s="18"/>
      <c r="AO32" s="18"/>
      <c r="AP32" s="18"/>
      <c r="AQ32" s="20"/>
      <c r="AR32" s="20"/>
      <c r="AS32" s="20"/>
      <c r="AT32" s="20"/>
      <c r="AU32" s="20"/>
      <c r="AV32" s="20"/>
      <c r="AW32" s="20"/>
      <c r="AX32" s="20"/>
      <c r="AY32" s="20"/>
      <c r="AZ32" s="20"/>
      <c r="BA32" s="20"/>
      <c r="BB32" s="20"/>
      <c r="BC32" s="20"/>
      <c r="BD32" s="20"/>
    </row>
    <row r="33" spans="1:56" s="19" customFormat="1" x14ac:dyDescent="0.25">
      <c r="A33" s="17"/>
      <c r="B33" s="197" t="s">
        <v>122</v>
      </c>
      <c r="C33" s="198">
        <v>1</v>
      </c>
      <c r="D33" s="199">
        <v>1000</v>
      </c>
      <c r="E33" s="200">
        <f t="shared" ref="E33:E34" si="1">C33*D33</f>
        <v>1000</v>
      </c>
      <c r="F33" s="28"/>
      <c r="G33" s="212"/>
      <c r="H33" s="16"/>
      <c r="I33" s="17"/>
      <c r="J33" s="25"/>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8"/>
      <c r="AM33" s="18"/>
      <c r="AN33" s="18"/>
      <c r="AO33" s="18"/>
      <c r="AP33" s="18"/>
      <c r="AQ33" s="20"/>
      <c r="AR33" s="20"/>
      <c r="AS33" s="20"/>
      <c r="AT33" s="20"/>
      <c r="AU33" s="20"/>
      <c r="AV33" s="20"/>
      <c r="AW33" s="20"/>
      <c r="AX33" s="20"/>
      <c r="AY33" s="20"/>
      <c r="AZ33" s="20"/>
      <c r="BA33" s="20"/>
      <c r="BB33" s="20"/>
      <c r="BC33" s="20"/>
      <c r="BD33" s="20"/>
    </row>
    <row r="34" spans="1:56" s="19" customFormat="1" x14ac:dyDescent="0.25">
      <c r="A34" s="17"/>
      <c r="B34" s="197" t="s">
        <v>26</v>
      </c>
      <c r="C34" s="198">
        <v>1</v>
      </c>
      <c r="D34" s="199">
        <v>600</v>
      </c>
      <c r="E34" s="200">
        <f t="shared" si="1"/>
        <v>600</v>
      </c>
      <c r="F34" s="28"/>
      <c r="G34" s="212"/>
      <c r="H34" s="16"/>
      <c r="I34" s="17"/>
      <c r="J34" s="25"/>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8"/>
      <c r="AM34" s="18"/>
      <c r="AN34" s="18"/>
      <c r="AO34" s="18"/>
      <c r="AP34" s="18"/>
      <c r="AQ34" s="20"/>
      <c r="AR34" s="20"/>
      <c r="AS34" s="20"/>
      <c r="AT34" s="20"/>
      <c r="AU34" s="20"/>
      <c r="AV34" s="20"/>
      <c r="AW34" s="20"/>
      <c r="AX34" s="20"/>
      <c r="AY34" s="20"/>
      <c r="AZ34" s="20"/>
      <c r="BA34" s="20"/>
      <c r="BB34" s="20"/>
      <c r="BC34" s="20"/>
      <c r="BD34" s="20"/>
    </row>
    <row r="35" spans="1:56" s="19" customFormat="1" x14ac:dyDescent="0.25">
      <c r="A35" s="17"/>
      <c r="B35" s="201"/>
      <c r="C35" s="198"/>
      <c r="D35" s="198"/>
      <c r="E35" s="198"/>
      <c r="F35" s="202"/>
      <c r="G35" s="208"/>
      <c r="H35" s="17"/>
      <c r="I35" s="17"/>
      <c r="J35" s="25"/>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8"/>
      <c r="AM35" s="18"/>
      <c r="AN35" s="18"/>
      <c r="AO35" s="18"/>
      <c r="AP35" s="18"/>
      <c r="AQ35" s="20"/>
      <c r="AR35" s="20"/>
      <c r="AS35" s="20"/>
      <c r="AT35" s="20"/>
      <c r="AU35" s="20"/>
      <c r="AV35" s="20"/>
      <c r="AW35" s="20"/>
      <c r="AX35" s="20"/>
      <c r="AY35" s="20"/>
      <c r="AZ35" s="20"/>
      <c r="BA35" s="20"/>
      <c r="BB35" s="20"/>
      <c r="BC35" s="20"/>
      <c r="BD35" s="20"/>
    </row>
    <row r="36" spans="1:56" s="19" customFormat="1" x14ac:dyDescent="0.25">
      <c r="A36" s="17"/>
      <c r="B36" s="94" t="s">
        <v>9</v>
      </c>
      <c r="C36" s="195"/>
      <c r="D36" s="195"/>
      <c r="E36" s="195"/>
      <c r="F36" s="196">
        <f>SUM(E37:E40)</f>
        <v>280</v>
      </c>
      <c r="G36" s="208"/>
      <c r="H36" s="17"/>
      <c r="I36" s="17"/>
      <c r="J36" s="25"/>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8"/>
      <c r="AM36" s="18"/>
      <c r="AN36" s="18"/>
      <c r="AO36" s="18"/>
      <c r="AP36" s="18"/>
      <c r="AQ36" s="20"/>
      <c r="AR36" s="20"/>
      <c r="AS36" s="20"/>
      <c r="AT36" s="20"/>
      <c r="AU36" s="20"/>
      <c r="AV36" s="20"/>
      <c r="AW36" s="20"/>
      <c r="AX36" s="20"/>
      <c r="AY36" s="20"/>
      <c r="AZ36" s="20"/>
      <c r="BA36" s="20"/>
      <c r="BB36" s="20"/>
      <c r="BC36" s="20"/>
      <c r="BD36" s="20"/>
    </row>
    <row r="37" spans="1:56" s="19" customFormat="1" x14ac:dyDescent="0.25">
      <c r="A37" s="17"/>
      <c r="B37" s="197" t="s">
        <v>10</v>
      </c>
      <c r="C37" s="198">
        <v>1</v>
      </c>
      <c r="D37" s="199">
        <v>50</v>
      </c>
      <c r="E37" s="200">
        <f>C37*D37</f>
        <v>50</v>
      </c>
      <c r="F37" s="202"/>
      <c r="G37" s="208"/>
      <c r="H37" s="17"/>
      <c r="I37" s="17"/>
      <c r="J37" s="25"/>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8"/>
      <c r="AM37" s="18"/>
      <c r="AN37" s="18"/>
      <c r="AO37" s="18"/>
      <c r="AP37" s="18"/>
      <c r="AQ37" s="20"/>
      <c r="AR37" s="20"/>
      <c r="AS37" s="20"/>
      <c r="AT37" s="20"/>
      <c r="AU37" s="20"/>
      <c r="AV37" s="20"/>
      <c r="AW37" s="20"/>
      <c r="AX37" s="20"/>
      <c r="AY37" s="20"/>
      <c r="AZ37" s="20"/>
      <c r="BA37" s="20"/>
      <c r="BB37" s="20"/>
      <c r="BC37" s="20"/>
      <c r="BD37" s="20"/>
    </row>
    <row r="38" spans="1:56" s="19" customFormat="1" x14ac:dyDescent="0.25">
      <c r="A38" s="17"/>
      <c r="B38" s="197" t="s">
        <v>11</v>
      </c>
      <c r="C38" s="198">
        <v>1</v>
      </c>
      <c r="D38" s="199">
        <v>100</v>
      </c>
      <c r="E38" s="200">
        <f t="shared" ref="E38:E40" si="2">C38*D38</f>
        <v>100</v>
      </c>
      <c r="F38" s="202"/>
      <c r="G38" s="208"/>
      <c r="H38" s="17"/>
      <c r="I38" s="17"/>
      <c r="J38" s="25"/>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8"/>
      <c r="AM38" s="18"/>
      <c r="AN38" s="18"/>
      <c r="AO38" s="18"/>
      <c r="AP38" s="18"/>
      <c r="AQ38" s="20"/>
      <c r="AR38" s="20"/>
      <c r="AS38" s="20"/>
      <c r="AT38" s="20"/>
      <c r="AU38" s="20"/>
      <c r="AV38" s="20"/>
      <c r="AW38" s="20"/>
      <c r="AX38" s="20"/>
      <c r="AY38" s="20"/>
      <c r="AZ38" s="20"/>
      <c r="BA38" s="20"/>
      <c r="BB38" s="20"/>
      <c r="BC38" s="20"/>
      <c r="BD38" s="20"/>
    </row>
    <row r="39" spans="1:56" s="19" customFormat="1" x14ac:dyDescent="0.25">
      <c r="A39" s="17"/>
      <c r="B39" s="197" t="s">
        <v>12</v>
      </c>
      <c r="C39" s="198">
        <v>1</v>
      </c>
      <c r="D39" s="199">
        <v>80</v>
      </c>
      <c r="E39" s="200">
        <f t="shared" si="2"/>
        <v>80</v>
      </c>
      <c r="F39" s="202"/>
      <c r="G39" s="208"/>
      <c r="H39" s="17"/>
      <c r="I39" s="17"/>
      <c r="J39" s="25"/>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8"/>
      <c r="AM39" s="18"/>
      <c r="AN39" s="18"/>
      <c r="AO39" s="18"/>
      <c r="AP39" s="18"/>
      <c r="AQ39" s="20"/>
      <c r="AR39" s="20"/>
      <c r="AS39" s="20"/>
      <c r="AT39" s="20"/>
      <c r="AU39" s="20"/>
      <c r="AV39" s="20"/>
      <c r="AW39" s="20"/>
      <c r="AX39" s="20"/>
      <c r="AY39" s="20"/>
      <c r="AZ39" s="20"/>
      <c r="BA39" s="20"/>
      <c r="BB39" s="20"/>
      <c r="BC39" s="20"/>
      <c r="BD39" s="20"/>
    </row>
    <row r="40" spans="1:56" s="19" customFormat="1" x14ac:dyDescent="0.25">
      <c r="A40" s="17"/>
      <c r="B40" s="197" t="s">
        <v>13</v>
      </c>
      <c r="C40" s="198">
        <v>1</v>
      </c>
      <c r="D40" s="199">
        <v>50</v>
      </c>
      <c r="E40" s="200">
        <f t="shared" si="2"/>
        <v>50</v>
      </c>
      <c r="F40" s="202"/>
      <c r="G40" s="208"/>
      <c r="H40" s="17"/>
      <c r="I40" s="17"/>
      <c r="J40" s="25"/>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8"/>
      <c r="AM40" s="18"/>
      <c r="AN40" s="18"/>
      <c r="AO40" s="18"/>
      <c r="AP40" s="18"/>
      <c r="AQ40" s="20"/>
      <c r="AR40" s="20"/>
      <c r="AS40" s="20"/>
      <c r="AT40" s="20"/>
      <c r="AU40" s="20"/>
      <c r="AV40" s="20"/>
      <c r="AW40" s="20"/>
      <c r="AX40" s="20"/>
      <c r="AY40" s="20"/>
      <c r="AZ40" s="20"/>
      <c r="BA40" s="20"/>
      <c r="BB40" s="20"/>
      <c r="BC40" s="20"/>
      <c r="BD40" s="20"/>
    </row>
    <row r="41" spans="1:56" s="19" customFormat="1" x14ac:dyDescent="0.25">
      <c r="A41" s="17"/>
      <c r="B41" s="201"/>
      <c r="C41" s="198"/>
      <c r="D41" s="198"/>
      <c r="E41" s="198"/>
      <c r="F41" s="202"/>
      <c r="G41" s="208"/>
      <c r="H41" s="17"/>
      <c r="I41" s="17"/>
      <c r="J41" s="25"/>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8"/>
      <c r="AM41" s="18"/>
      <c r="AN41" s="18"/>
      <c r="AO41" s="18"/>
      <c r="AP41" s="18"/>
      <c r="AQ41" s="20"/>
      <c r="AR41" s="20"/>
      <c r="AS41" s="20"/>
      <c r="AT41" s="20"/>
      <c r="AU41" s="20"/>
      <c r="AV41" s="20"/>
      <c r="AW41" s="20"/>
      <c r="AX41" s="20"/>
      <c r="AY41" s="20"/>
      <c r="AZ41" s="20"/>
      <c r="BA41" s="20"/>
      <c r="BB41" s="20"/>
      <c r="BC41" s="20"/>
      <c r="BD41" s="20"/>
    </row>
    <row r="42" spans="1:56" s="19" customFormat="1" x14ac:dyDescent="0.25">
      <c r="A42" s="17"/>
      <c r="B42" s="207"/>
      <c r="C42" s="203"/>
      <c r="D42" s="203"/>
      <c r="E42" s="203"/>
      <c r="F42" s="194"/>
      <c r="G42" s="208"/>
      <c r="H42" s="17"/>
      <c r="I42" s="17"/>
      <c r="J42" s="25"/>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8"/>
      <c r="AM42" s="18"/>
      <c r="AN42" s="18"/>
      <c r="AO42" s="18"/>
      <c r="AP42" s="18"/>
      <c r="AQ42" s="20"/>
      <c r="AR42" s="20"/>
      <c r="AS42" s="20"/>
      <c r="AT42" s="20"/>
      <c r="AU42" s="20"/>
      <c r="AV42" s="20"/>
      <c r="AW42" s="20"/>
      <c r="AX42" s="20"/>
      <c r="AY42" s="20"/>
      <c r="AZ42" s="20"/>
      <c r="BA42" s="20"/>
      <c r="BB42" s="20"/>
      <c r="BC42" s="20"/>
      <c r="BD42" s="20"/>
    </row>
    <row r="43" spans="1:56" s="19" customFormat="1" x14ac:dyDescent="0.25">
      <c r="A43" s="17"/>
      <c r="B43" s="29"/>
      <c r="C43" s="29" t="s">
        <v>126</v>
      </c>
      <c r="D43" s="208"/>
      <c r="E43" s="203"/>
      <c r="F43" s="194">
        <f>F30*12</f>
        <v>38160</v>
      </c>
      <c r="G43" s="194"/>
      <c r="H43" s="17"/>
      <c r="I43" s="17"/>
      <c r="J43" s="25"/>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8"/>
      <c r="AM43" s="18"/>
      <c r="AN43" s="18"/>
      <c r="AO43" s="18"/>
      <c r="AP43" s="18"/>
      <c r="AQ43" s="20"/>
      <c r="AR43" s="20"/>
      <c r="AS43" s="20"/>
      <c r="AT43" s="20"/>
      <c r="AU43" s="20"/>
      <c r="AV43" s="20"/>
      <c r="AW43" s="20"/>
      <c r="AX43" s="20"/>
      <c r="AY43" s="20"/>
      <c r="AZ43" s="20"/>
      <c r="BA43" s="20"/>
      <c r="BB43" s="20"/>
      <c r="BC43" s="20"/>
      <c r="BD43" s="20"/>
    </row>
    <row r="44" spans="1:56" x14ac:dyDescent="0.25">
      <c r="C44" s="29" t="s">
        <v>144</v>
      </c>
      <c r="D44" s="208"/>
      <c r="E44" s="203"/>
      <c r="F44" s="194">
        <f>F43*3</f>
        <v>114480</v>
      </c>
    </row>
    <row r="45" spans="1:56" x14ac:dyDescent="0.25">
      <c r="B45" s="3"/>
      <c r="C45" s="29" t="s">
        <v>145</v>
      </c>
      <c r="D45" s="203"/>
      <c r="E45" s="203"/>
      <c r="F45" s="209">
        <f>F44*30%</f>
        <v>34344</v>
      </c>
      <c r="G45" s="2"/>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row>
    <row r="46" spans="1:56" x14ac:dyDescent="0.25">
      <c r="F46" s="11">
        <f>SUM(F44:F45)</f>
        <v>148824</v>
      </c>
    </row>
    <row r="47" spans="1:56" x14ac:dyDescent="0.25">
      <c r="F47" s="12"/>
    </row>
    <row r="48" spans="1:56" x14ac:dyDescent="0.25">
      <c r="C48" s="149" t="s">
        <v>127</v>
      </c>
      <c r="D48" s="148"/>
      <c r="F48" s="12"/>
    </row>
    <row r="49" spans="3:6" x14ac:dyDescent="0.25">
      <c r="C49" s="150" t="s">
        <v>113</v>
      </c>
      <c r="F49" s="11">
        <f>F26</f>
        <v>2346532.8975972002</v>
      </c>
    </row>
    <row r="50" spans="3:6" x14ac:dyDescent="0.25">
      <c r="C50" s="150" t="s">
        <v>7</v>
      </c>
      <c r="F50" s="151">
        <f>F46</f>
        <v>148824</v>
      </c>
    </row>
    <row r="51" spans="3:6" x14ac:dyDescent="0.25">
      <c r="F51" s="152">
        <f>SUM(F49:F50)</f>
        <v>2495356.8975972002</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EFAFF-343C-443F-B4B2-707C18A08E9D}">
  <sheetPr>
    <tabColor theme="4" tint="0.39997558519241921"/>
  </sheetPr>
  <dimension ref="A1:FK20"/>
  <sheetViews>
    <sheetView zoomScaleNormal="100" workbookViewId="0">
      <selection activeCell="G21" sqref="G21"/>
    </sheetView>
  </sheetViews>
  <sheetFormatPr baseColWidth="10" defaultColWidth="11.42578125" defaultRowHeight="12.95" customHeight="1" x14ac:dyDescent="0.3"/>
  <cols>
    <col min="1" max="1" width="5.28515625" style="1" customWidth="1"/>
    <col min="2" max="2" width="48.7109375" style="3" customWidth="1"/>
    <col min="3" max="3" width="17.140625" style="2" customWidth="1"/>
    <col min="4" max="4" width="13" style="2" customWidth="1"/>
    <col min="5" max="5" width="12" style="2" customWidth="1"/>
    <col min="6" max="6" width="16" style="2" customWidth="1"/>
    <col min="7" max="7" width="15.85546875" style="2" customWidth="1"/>
    <col min="8" max="28" width="4.5703125" style="3" customWidth="1"/>
    <col min="29" max="29" width="9.5703125" style="3" customWidth="1"/>
    <col min="30" max="31" width="15.28515625" style="3" customWidth="1"/>
    <col min="32" max="32" width="13.5703125" style="3" customWidth="1"/>
    <col min="33" max="33" width="13.28515625" style="3" customWidth="1"/>
    <col min="34" max="34" width="14.28515625" style="3" customWidth="1"/>
    <col min="35" max="35" width="13.28515625" style="3" customWidth="1"/>
    <col min="36" max="39" width="13.28515625" style="3" bestFit="1" customWidth="1"/>
    <col min="40" max="44" width="11.42578125" style="3"/>
    <col min="45" max="61" width="11.42578125" style="4"/>
    <col min="62" max="64" width="11.42578125" style="5"/>
    <col min="65" max="167" width="11.42578125" style="6"/>
    <col min="168" max="16384" width="11.42578125" style="7"/>
  </cols>
  <sheetData>
    <row r="1" spans="1:64" ht="12.95" customHeight="1" x14ac:dyDescent="0.3">
      <c r="B1" s="193"/>
      <c r="AI1" s="48"/>
      <c r="AJ1" s="6"/>
    </row>
    <row r="2" spans="1:64" ht="12.95" customHeight="1" x14ac:dyDescent="0.3">
      <c r="B2" s="185" t="s">
        <v>51</v>
      </c>
      <c r="AI2" s="48"/>
      <c r="AJ2" s="6"/>
    </row>
    <row r="3" spans="1:64" ht="12.95" customHeight="1" x14ac:dyDescent="0.3">
      <c r="B3" s="213" t="s">
        <v>139</v>
      </c>
      <c r="AI3" s="48"/>
      <c r="AJ3" s="6"/>
    </row>
    <row r="4" spans="1:64" ht="12.95" customHeight="1" x14ac:dyDescent="0.3">
      <c r="B4" s="187" t="s">
        <v>50</v>
      </c>
      <c r="AI4" s="48"/>
      <c r="AJ4" s="6"/>
    </row>
    <row r="5" spans="1:64" ht="12.95" customHeight="1" x14ac:dyDescent="0.3">
      <c r="C5" s="193"/>
      <c r="D5" s="8"/>
      <c r="AI5" s="48"/>
      <c r="AJ5" s="6"/>
    </row>
    <row r="6" spans="1:64" s="87" customFormat="1" ht="12.95" customHeight="1" x14ac:dyDescent="0.3">
      <c r="A6" s="51"/>
      <c r="B6" s="280" t="s">
        <v>28</v>
      </c>
      <c r="C6" s="281"/>
      <c r="D6" s="282" t="s">
        <v>29</v>
      </c>
      <c r="E6" s="283"/>
      <c r="F6" s="283"/>
      <c r="G6" s="284"/>
      <c r="H6" s="51"/>
      <c r="I6" s="52"/>
      <c r="J6" s="52"/>
      <c r="K6" s="52"/>
      <c r="L6" s="214" t="s">
        <v>16</v>
      </c>
      <c r="M6" s="52"/>
      <c r="N6" s="52"/>
      <c r="O6" s="52"/>
      <c r="P6" s="52"/>
      <c r="Q6" s="52"/>
      <c r="R6" s="52"/>
      <c r="S6" s="52"/>
      <c r="T6" s="52"/>
      <c r="U6" s="52"/>
      <c r="V6" s="52"/>
      <c r="W6" s="52"/>
      <c r="X6" s="52"/>
      <c r="Y6" s="52"/>
      <c r="Z6" s="52"/>
      <c r="AA6" s="51"/>
      <c r="AB6" s="51"/>
      <c r="AC6" s="51"/>
      <c r="AD6" s="101"/>
      <c r="AE6" s="101"/>
      <c r="AF6" s="101"/>
      <c r="AG6" s="101"/>
      <c r="AH6" s="101"/>
      <c r="AI6" s="102"/>
      <c r="AK6" s="51"/>
      <c r="AL6" s="51"/>
      <c r="AM6" s="51"/>
      <c r="AN6" s="51"/>
      <c r="AO6" s="51"/>
      <c r="AP6" s="51"/>
      <c r="AQ6" s="51"/>
      <c r="AR6" s="51"/>
      <c r="AS6" s="103"/>
      <c r="AT6" s="103"/>
      <c r="AU6" s="103"/>
      <c r="AV6" s="103"/>
      <c r="AW6" s="103"/>
      <c r="AX6" s="103"/>
      <c r="AY6" s="103"/>
      <c r="AZ6" s="103"/>
      <c r="BA6" s="103"/>
      <c r="BB6" s="103"/>
      <c r="BC6" s="103"/>
      <c r="BD6" s="103"/>
      <c r="BE6" s="103"/>
      <c r="BF6" s="103"/>
      <c r="BG6" s="103"/>
      <c r="BH6" s="103"/>
      <c r="BI6" s="103"/>
      <c r="BJ6" s="104"/>
      <c r="BK6" s="104"/>
      <c r="BL6" s="104"/>
    </row>
    <row r="7" spans="1:64" s="87" customFormat="1" ht="12.95" customHeight="1" x14ac:dyDescent="0.3">
      <c r="A7" s="51"/>
      <c r="B7" s="88"/>
      <c r="C7" s="105"/>
      <c r="D7" s="106" t="s">
        <v>17</v>
      </c>
      <c r="E7" s="97"/>
      <c r="F7" s="97" t="s">
        <v>27</v>
      </c>
      <c r="G7" s="98"/>
      <c r="H7" s="51"/>
      <c r="I7" s="73"/>
      <c r="J7" s="74"/>
      <c r="K7" s="74"/>
      <c r="L7" s="74"/>
      <c r="M7" s="74"/>
      <c r="N7" s="74"/>
      <c r="O7" s="74" t="s">
        <v>18</v>
      </c>
      <c r="P7" s="74"/>
      <c r="Q7" s="74"/>
      <c r="R7" s="74"/>
      <c r="S7" s="74"/>
      <c r="T7" s="74"/>
      <c r="U7" s="75"/>
      <c r="V7" s="73"/>
      <c r="W7" s="74" t="s">
        <v>19</v>
      </c>
      <c r="X7" s="74"/>
      <c r="Y7" s="74"/>
      <c r="Z7" s="75"/>
      <c r="AA7" s="51"/>
      <c r="AB7" s="51"/>
      <c r="AC7" s="51"/>
      <c r="AD7" s="101"/>
      <c r="AE7" s="101"/>
      <c r="AF7" s="101"/>
      <c r="AG7" s="101"/>
      <c r="AH7" s="101"/>
      <c r="AI7" s="102"/>
      <c r="AK7" s="51"/>
      <c r="AL7" s="51"/>
      <c r="AM7" s="51"/>
      <c r="AN7" s="51"/>
      <c r="AO7" s="51"/>
      <c r="AP7" s="51"/>
      <c r="AQ7" s="51"/>
      <c r="AR7" s="51"/>
      <c r="AS7" s="103"/>
      <c r="AT7" s="103"/>
      <c r="AU7" s="103"/>
      <c r="AV7" s="103"/>
      <c r="AW7" s="103"/>
      <c r="AX7" s="103"/>
      <c r="AY7" s="103"/>
      <c r="AZ7" s="103"/>
      <c r="BA7" s="103"/>
      <c r="BB7" s="103"/>
      <c r="BC7" s="103"/>
      <c r="BD7" s="103"/>
      <c r="BE7" s="103"/>
      <c r="BF7" s="103"/>
      <c r="BG7" s="103"/>
      <c r="BH7" s="103"/>
      <c r="BI7" s="103"/>
      <c r="BJ7" s="104"/>
      <c r="BK7" s="104"/>
      <c r="BL7" s="104"/>
    </row>
    <row r="8" spans="1:64" s="87" customFormat="1" ht="12.95" customHeight="1" x14ac:dyDescent="0.3">
      <c r="A8" s="51"/>
      <c r="B8" s="60" t="s">
        <v>23</v>
      </c>
      <c r="C8" s="60" t="s">
        <v>21</v>
      </c>
      <c r="D8" s="43" t="s">
        <v>20</v>
      </c>
      <c r="E8" s="43" t="s">
        <v>21</v>
      </c>
      <c r="F8" s="44" t="s">
        <v>20</v>
      </c>
      <c r="G8" s="45" t="s">
        <v>21</v>
      </c>
      <c r="H8" s="51"/>
      <c r="I8" s="215">
        <v>0</v>
      </c>
      <c r="J8" s="215">
        <v>1</v>
      </c>
      <c r="K8" s="215">
        <v>2</v>
      </c>
      <c r="L8" s="215">
        <v>3</v>
      </c>
      <c r="M8" s="215">
        <v>4</v>
      </c>
      <c r="N8" s="215">
        <v>5</v>
      </c>
      <c r="O8" s="215">
        <v>6</v>
      </c>
      <c r="P8" s="215">
        <v>7</v>
      </c>
      <c r="Q8" s="215">
        <v>8</v>
      </c>
      <c r="R8" s="215">
        <v>9</v>
      </c>
      <c r="S8" s="215">
        <v>10</v>
      </c>
      <c r="T8" s="215">
        <v>11</v>
      </c>
      <c r="U8" s="215">
        <v>12</v>
      </c>
      <c r="V8" s="215">
        <v>1</v>
      </c>
      <c r="W8" s="215">
        <v>2</v>
      </c>
      <c r="X8" s="215">
        <v>3</v>
      </c>
      <c r="Y8" s="215">
        <v>4</v>
      </c>
      <c r="Z8" s="215">
        <v>5</v>
      </c>
      <c r="AA8" s="216"/>
      <c r="AB8" s="216"/>
      <c r="AC8" s="52"/>
      <c r="AD8" s="101"/>
      <c r="AE8" s="101"/>
      <c r="AF8" s="101"/>
      <c r="AG8" s="101"/>
      <c r="AH8" s="101"/>
      <c r="AI8" s="102"/>
      <c r="AK8" s="51"/>
      <c r="AL8" s="51"/>
      <c r="AM8" s="51"/>
      <c r="AN8" s="51"/>
      <c r="AO8" s="51"/>
      <c r="AP8" s="51"/>
      <c r="AQ8" s="51"/>
      <c r="AR8" s="51"/>
      <c r="AS8" s="103"/>
      <c r="AT8" s="103"/>
      <c r="AU8" s="103"/>
      <c r="AV8" s="103"/>
      <c r="AW8" s="103"/>
      <c r="AX8" s="103"/>
      <c r="AY8" s="103"/>
      <c r="AZ8" s="103"/>
      <c r="BA8" s="103"/>
      <c r="BB8" s="103"/>
      <c r="BC8" s="103"/>
      <c r="BD8" s="103"/>
      <c r="BE8" s="103"/>
      <c r="BF8" s="103"/>
      <c r="BG8" s="103"/>
      <c r="BH8" s="103"/>
      <c r="BI8" s="103"/>
      <c r="BJ8" s="104"/>
      <c r="BK8" s="104"/>
      <c r="BL8" s="104"/>
    </row>
    <row r="9" spans="1:64" s="87" customFormat="1" ht="12.95" customHeight="1" x14ac:dyDescent="0.3">
      <c r="A9" s="51"/>
      <c r="B9" s="99" t="str">
        <f>Ej.1!B7</f>
        <v>ANEXO ACTIVOS  FIJOS</v>
      </c>
      <c r="C9" s="100">
        <f>Ej.1!F7</f>
        <v>7395918.29</v>
      </c>
      <c r="D9" s="107"/>
      <c r="E9" s="107"/>
      <c r="F9" s="217">
        <f>G9/C12</f>
        <v>0.73959182917770916</v>
      </c>
      <c r="G9" s="218">
        <f>C9</f>
        <v>7395918.29</v>
      </c>
      <c r="H9" s="51"/>
      <c r="I9" s="219" t="s">
        <v>36</v>
      </c>
      <c r="J9" s="219" t="s">
        <v>36</v>
      </c>
      <c r="K9" s="219" t="s">
        <v>36</v>
      </c>
      <c r="L9" s="219" t="s">
        <v>36</v>
      </c>
      <c r="M9" s="219" t="s">
        <v>36</v>
      </c>
      <c r="N9" s="219" t="s">
        <v>36</v>
      </c>
      <c r="O9" s="219" t="s">
        <v>36</v>
      </c>
      <c r="P9" s="219" t="s">
        <v>36</v>
      </c>
      <c r="Q9" s="219" t="s">
        <v>36</v>
      </c>
      <c r="R9" s="219" t="s">
        <v>36</v>
      </c>
      <c r="S9" s="219" t="s">
        <v>36</v>
      </c>
      <c r="T9" s="219" t="s">
        <v>36</v>
      </c>
      <c r="U9" s="219" t="s">
        <v>36</v>
      </c>
      <c r="V9" s="220" t="s">
        <v>36</v>
      </c>
      <c r="W9" s="220" t="s">
        <v>36</v>
      </c>
      <c r="X9" s="220" t="s">
        <v>36</v>
      </c>
      <c r="Y9" s="221"/>
      <c r="Z9" s="221"/>
      <c r="AA9" s="216"/>
      <c r="AB9" s="216"/>
      <c r="AC9" s="52"/>
      <c r="AD9" s="51"/>
      <c r="AE9" s="51"/>
      <c r="AK9" s="51"/>
      <c r="AL9" s="51"/>
      <c r="AM9" s="51"/>
      <c r="AN9" s="51"/>
      <c r="AO9" s="51"/>
      <c r="AP9" s="51"/>
      <c r="AQ9" s="51"/>
      <c r="AR9" s="51"/>
      <c r="AS9" s="103"/>
      <c r="AT9" s="103"/>
      <c r="AU9" s="103"/>
      <c r="AV9" s="103"/>
      <c r="AW9" s="103"/>
      <c r="AX9" s="103"/>
      <c r="AY9" s="103"/>
      <c r="AZ9" s="103"/>
      <c r="BA9" s="103"/>
      <c r="BB9" s="103"/>
      <c r="BC9" s="103"/>
      <c r="BD9" s="103"/>
      <c r="BE9" s="103"/>
      <c r="BF9" s="103"/>
      <c r="BG9" s="103"/>
      <c r="BH9" s="103"/>
      <c r="BI9" s="103"/>
      <c r="BJ9" s="104"/>
      <c r="BK9" s="104"/>
      <c r="BL9" s="104"/>
    </row>
    <row r="10" spans="1:64" s="87" customFormat="1" ht="12.95" customHeight="1" x14ac:dyDescent="0.3">
      <c r="A10" s="51"/>
      <c r="B10" s="99" t="str">
        <f>Ej.2!B7</f>
        <v>ANEXO - ACTIVOS DIFERIDOS</v>
      </c>
      <c r="C10" s="100">
        <f>Ej.2!F7</f>
        <v>108724.81</v>
      </c>
      <c r="D10" s="107"/>
      <c r="E10" s="107"/>
      <c r="F10" s="217">
        <f>G10/C12</f>
        <v>1.0872481002612441E-2</v>
      </c>
      <c r="G10" s="218">
        <f>C10</f>
        <v>108724.81</v>
      </c>
      <c r="H10" s="51"/>
      <c r="I10" s="219" t="s">
        <v>36</v>
      </c>
      <c r="J10" s="219" t="s">
        <v>36</v>
      </c>
      <c r="K10" s="219" t="s">
        <v>36</v>
      </c>
      <c r="L10" s="219" t="s">
        <v>36</v>
      </c>
      <c r="M10" s="219" t="s">
        <v>36</v>
      </c>
      <c r="N10" s="219" t="s">
        <v>36</v>
      </c>
      <c r="O10" s="219" t="s">
        <v>36</v>
      </c>
      <c r="P10" s="219" t="s">
        <v>36</v>
      </c>
      <c r="Q10" s="219" t="s">
        <v>36</v>
      </c>
      <c r="R10" s="219" t="s">
        <v>36</v>
      </c>
      <c r="S10" s="219" t="s">
        <v>36</v>
      </c>
      <c r="T10" s="219" t="s">
        <v>36</v>
      </c>
      <c r="U10" s="219" t="s">
        <v>36</v>
      </c>
      <c r="V10" s="220" t="s">
        <v>36</v>
      </c>
      <c r="W10" s="220" t="s">
        <v>36</v>
      </c>
      <c r="X10" s="220" t="s">
        <v>36</v>
      </c>
      <c r="Y10" s="221"/>
      <c r="Z10" s="221"/>
      <c r="AA10" s="216"/>
      <c r="AB10" s="216"/>
      <c r="AC10" s="222"/>
      <c r="AD10" s="51"/>
      <c r="AE10" s="51"/>
      <c r="AK10" s="51"/>
      <c r="AL10" s="51"/>
      <c r="AM10" s="51"/>
      <c r="AN10" s="51"/>
      <c r="AO10" s="51"/>
      <c r="AP10" s="51"/>
      <c r="AQ10" s="51"/>
      <c r="AR10" s="51"/>
      <c r="AS10" s="103"/>
      <c r="AT10" s="103"/>
      <c r="AU10" s="103"/>
      <c r="AV10" s="103"/>
      <c r="AW10" s="103"/>
      <c r="AX10" s="103"/>
      <c r="AY10" s="103"/>
      <c r="AZ10" s="103"/>
      <c r="BA10" s="103"/>
      <c r="BB10" s="103"/>
      <c r="BC10" s="103"/>
      <c r="BD10" s="103"/>
      <c r="BE10" s="103"/>
      <c r="BF10" s="103"/>
      <c r="BG10" s="103"/>
      <c r="BH10" s="103"/>
      <c r="BI10" s="103"/>
      <c r="BJ10" s="104"/>
      <c r="BK10" s="104"/>
      <c r="BL10" s="104"/>
    </row>
    <row r="11" spans="1:64" s="87" customFormat="1" ht="12.95" customHeight="1" x14ac:dyDescent="0.3">
      <c r="A11" s="51"/>
      <c r="B11" s="99" t="str">
        <f>Ej.3!C48</f>
        <v>ANEXO CAPITAL DE TRABAJO</v>
      </c>
      <c r="C11" s="100">
        <f>Ej.3!F51</f>
        <v>2495356.8975972002</v>
      </c>
      <c r="D11" s="108"/>
      <c r="E11" s="109"/>
      <c r="F11" s="217">
        <f>G11/C12</f>
        <v>0.2495356898196785</v>
      </c>
      <c r="G11" s="218">
        <f>C11</f>
        <v>2495356.8975972002</v>
      </c>
      <c r="H11" s="51"/>
      <c r="I11" s="223" t="s">
        <v>36</v>
      </c>
      <c r="J11" s="223" t="s">
        <v>36</v>
      </c>
      <c r="K11" s="223" t="s">
        <v>36</v>
      </c>
      <c r="L11" s="223" t="s">
        <v>36</v>
      </c>
      <c r="M11" s="223" t="s">
        <v>36</v>
      </c>
      <c r="N11" s="223" t="s">
        <v>36</v>
      </c>
      <c r="O11" s="223" t="s">
        <v>36</v>
      </c>
      <c r="P11" s="223" t="s">
        <v>36</v>
      </c>
      <c r="Q11" s="223" t="s">
        <v>36</v>
      </c>
      <c r="R11" s="223" t="s">
        <v>36</v>
      </c>
      <c r="S11" s="223" t="s">
        <v>36</v>
      </c>
      <c r="T11" s="223" t="s">
        <v>36</v>
      </c>
      <c r="U11" s="223" t="s">
        <v>36</v>
      </c>
      <c r="V11" s="224" t="s">
        <v>36</v>
      </c>
      <c r="W11" s="224" t="s">
        <v>36</v>
      </c>
      <c r="X11" s="224" t="s">
        <v>36</v>
      </c>
      <c r="Y11" s="221"/>
      <c r="Z11" s="221"/>
      <c r="AA11" s="216"/>
      <c r="AB11" s="216"/>
      <c r="AC11" s="192"/>
      <c r="AD11" s="51"/>
      <c r="AE11" s="51"/>
      <c r="AK11" s="51"/>
      <c r="AL11" s="51"/>
      <c r="AM11" s="51"/>
      <c r="AN11" s="51"/>
      <c r="AO11" s="51"/>
      <c r="AP11" s="51"/>
      <c r="AQ11" s="51"/>
      <c r="AR11" s="51"/>
      <c r="AS11" s="103"/>
      <c r="AT11" s="103"/>
      <c r="AU11" s="103"/>
      <c r="AV11" s="103"/>
      <c r="AW11" s="103"/>
      <c r="AX11" s="103"/>
      <c r="AY11" s="103"/>
      <c r="AZ11" s="103"/>
      <c r="BA11" s="103"/>
      <c r="BB11" s="103"/>
      <c r="BC11" s="103"/>
      <c r="BD11" s="103"/>
      <c r="BE11" s="103"/>
      <c r="BF11" s="103"/>
      <c r="BG11" s="103"/>
      <c r="BH11" s="103"/>
      <c r="BI11" s="103"/>
      <c r="BJ11" s="104"/>
      <c r="BK11" s="104"/>
      <c r="BL11" s="104"/>
    </row>
    <row r="12" spans="1:64" s="87" customFormat="1" ht="12.95" customHeight="1" x14ac:dyDescent="0.3">
      <c r="A12" s="51"/>
      <c r="B12" s="96" t="s">
        <v>22</v>
      </c>
      <c r="C12" s="100">
        <f>SUM(C9:C11)</f>
        <v>9999999.9975971989</v>
      </c>
      <c r="D12" s="105"/>
      <c r="E12" s="109"/>
      <c r="F12" s="160">
        <f>SUM(F9:F11)</f>
        <v>1</v>
      </c>
      <c r="G12" s="110">
        <f>SUM(G9:G11)</f>
        <v>9999999.9975971989</v>
      </c>
      <c r="H12" s="51"/>
      <c r="I12" s="225"/>
      <c r="J12" s="225"/>
      <c r="K12" s="192"/>
      <c r="L12" s="192"/>
      <c r="M12" s="192"/>
      <c r="N12" s="192"/>
      <c r="O12" s="192"/>
      <c r="P12" s="192"/>
      <c r="Q12" s="192"/>
      <c r="R12" s="192"/>
      <c r="S12" s="192"/>
      <c r="T12" s="192"/>
      <c r="U12" s="192"/>
      <c r="V12" s="225"/>
      <c r="W12" s="192"/>
      <c r="X12" s="192"/>
      <c r="Y12" s="192"/>
      <c r="Z12" s="192"/>
      <c r="AA12" s="216"/>
      <c r="AB12" s="216"/>
      <c r="AC12" s="192"/>
      <c r="AD12" s="51"/>
      <c r="AE12" s="51"/>
      <c r="AK12" s="51"/>
      <c r="AL12" s="51"/>
      <c r="AM12" s="51"/>
      <c r="AN12" s="51"/>
      <c r="AO12" s="51"/>
      <c r="AP12" s="51"/>
      <c r="AQ12" s="51"/>
      <c r="AR12" s="51"/>
      <c r="AS12" s="103"/>
      <c r="AT12" s="103"/>
      <c r="AU12" s="103"/>
      <c r="AV12" s="103"/>
      <c r="AW12" s="103"/>
      <c r="AX12" s="103"/>
      <c r="AY12" s="103"/>
      <c r="AZ12" s="103"/>
      <c r="BA12" s="103"/>
      <c r="BB12" s="103"/>
      <c r="BC12" s="103"/>
      <c r="BD12" s="103"/>
      <c r="BE12" s="103"/>
      <c r="BF12" s="103"/>
      <c r="BG12" s="103"/>
      <c r="BH12" s="103"/>
      <c r="BI12" s="103"/>
      <c r="BJ12" s="104"/>
      <c r="BK12" s="104"/>
      <c r="BL12" s="104"/>
    </row>
    <row r="13" spans="1:64" s="87" customFormat="1" ht="12.95" customHeight="1" x14ac:dyDescent="0.3">
      <c r="A13" s="51"/>
      <c r="B13" s="88"/>
      <c r="C13" s="111"/>
      <c r="D13" s="105"/>
      <c r="E13" s="105"/>
      <c r="F13" s="105"/>
      <c r="G13" s="105"/>
      <c r="H13" s="51"/>
      <c r="I13" s="225"/>
      <c r="J13" s="225"/>
      <c r="K13" s="192"/>
      <c r="L13" s="192"/>
      <c r="M13" s="192"/>
      <c r="N13" s="192"/>
      <c r="O13" s="192"/>
      <c r="P13" s="192"/>
      <c r="Q13" s="192"/>
      <c r="R13" s="192"/>
      <c r="S13" s="192"/>
      <c r="T13" s="192"/>
      <c r="U13" s="192"/>
      <c r="V13" s="225"/>
      <c r="W13" s="192"/>
      <c r="X13" s="192"/>
      <c r="Y13" s="192"/>
      <c r="Z13" s="192"/>
      <c r="AA13" s="216"/>
      <c r="AB13" s="216"/>
      <c r="AC13" s="192"/>
      <c r="AD13" s="51"/>
      <c r="AE13" s="51"/>
      <c r="AK13" s="51"/>
      <c r="AL13" s="51"/>
      <c r="AM13" s="51"/>
      <c r="AN13" s="51"/>
      <c r="AO13" s="51"/>
      <c r="AP13" s="51"/>
      <c r="AQ13" s="51"/>
      <c r="AR13" s="51"/>
      <c r="AS13" s="103"/>
      <c r="AT13" s="103"/>
      <c r="AU13" s="103"/>
      <c r="AV13" s="103"/>
      <c r="AW13" s="103"/>
      <c r="AX13" s="103"/>
      <c r="AY13" s="103"/>
      <c r="AZ13" s="103"/>
      <c r="BA13" s="103"/>
      <c r="BB13" s="103"/>
      <c r="BC13" s="103"/>
      <c r="BD13" s="103"/>
      <c r="BE13" s="103"/>
      <c r="BF13" s="103"/>
      <c r="BG13" s="103"/>
      <c r="BH13" s="103"/>
      <c r="BI13" s="103"/>
      <c r="BJ13" s="104"/>
      <c r="BK13" s="104"/>
      <c r="BL13" s="104"/>
    </row>
    <row r="14" spans="1:64" s="87" customFormat="1" ht="12.95" customHeight="1" x14ac:dyDescent="0.3">
      <c r="A14" s="51"/>
      <c r="B14" s="23"/>
      <c r="C14" s="155"/>
      <c r="D14" s="156"/>
      <c r="E14" s="153"/>
      <c r="F14" s="105"/>
      <c r="G14" s="112"/>
      <c r="H14" s="51"/>
      <c r="I14" s="51"/>
      <c r="J14" s="51"/>
      <c r="K14" s="216"/>
      <c r="L14" s="216"/>
      <c r="M14" s="216"/>
      <c r="N14" s="216"/>
      <c r="O14" s="216"/>
      <c r="P14" s="216"/>
      <c r="Q14" s="216"/>
      <c r="R14" s="216"/>
      <c r="S14" s="216"/>
      <c r="T14" s="216"/>
      <c r="U14" s="216"/>
      <c r="V14" s="216"/>
      <c r="W14" s="216"/>
      <c r="X14" s="216"/>
      <c r="Y14" s="216"/>
      <c r="Z14" s="216"/>
      <c r="AA14" s="216"/>
      <c r="AB14" s="216"/>
      <c r="AC14" s="192"/>
      <c r="AD14" s="51"/>
      <c r="AE14" s="51"/>
      <c r="AK14" s="51"/>
      <c r="AL14" s="51"/>
      <c r="AM14" s="51"/>
      <c r="AN14" s="51"/>
      <c r="AO14" s="51"/>
      <c r="AP14" s="51"/>
      <c r="AQ14" s="51"/>
      <c r="AR14" s="51"/>
      <c r="AS14" s="103"/>
      <c r="AT14" s="103"/>
      <c r="AU14" s="103"/>
      <c r="AV14" s="103"/>
      <c r="AW14" s="103"/>
      <c r="AX14" s="103"/>
      <c r="AY14" s="103"/>
      <c r="AZ14" s="103"/>
      <c r="BA14" s="103"/>
      <c r="BB14" s="103"/>
      <c r="BC14" s="103"/>
      <c r="BD14" s="103"/>
      <c r="BE14" s="103"/>
      <c r="BF14" s="103"/>
      <c r="BG14" s="103"/>
      <c r="BH14" s="103"/>
      <c r="BI14" s="103"/>
      <c r="BJ14" s="104"/>
      <c r="BK14" s="104"/>
      <c r="BL14" s="104"/>
    </row>
    <row r="15" spans="1:64" s="87" customFormat="1" ht="12.95" customHeight="1" x14ac:dyDescent="0.3">
      <c r="A15" s="51"/>
      <c r="B15" s="23"/>
      <c r="C15" s="157"/>
      <c r="D15" s="156"/>
      <c r="E15" s="154"/>
      <c r="F15" s="105"/>
      <c r="G15" s="105"/>
      <c r="H15" s="51"/>
      <c r="I15" s="51"/>
      <c r="J15" s="51"/>
      <c r="K15" s="216"/>
      <c r="L15" s="216"/>
      <c r="M15" s="216"/>
      <c r="N15" s="216"/>
      <c r="O15" s="216"/>
      <c r="P15" s="216"/>
      <c r="Q15" s="216"/>
      <c r="R15" s="216"/>
      <c r="S15" s="216"/>
      <c r="T15" s="216"/>
      <c r="U15" s="216"/>
      <c r="V15" s="216"/>
      <c r="W15" s="216"/>
      <c r="X15" s="216"/>
      <c r="Y15" s="216"/>
      <c r="Z15" s="216"/>
      <c r="AA15" s="216"/>
      <c r="AB15" s="216"/>
      <c r="AC15" s="192"/>
      <c r="AD15" s="51"/>
      <c r="AE15" s="51"/>
      <c r="AK15" s="51"/>
      <c r="AL15" s="51"/>
      <c r="AM15" s="51"/>
      <c r="AN15" s="51"/>
      <c r="AO15" s="51"/>
      <c r="AP15" s="51"/>
      <c r="AQ15" s="51"/>
      <c r="AR15" s="51"/>
      <c r="AS15" s="103"/>
      <c r="AT15" s="103"/>
      <c r="AU15" s="103"/>
      <c r="AV15" s="103"/>
      <c r="AW15" s="103"/>
      <c r="AX15" s="103"/>
      <c r="AY15" s="103"/>
      <c r="AZ15" s="103"/>
      <c r="BA15" s="103"/>
      <c r="BB15" s="103"/>
      <c r="BC15" s="103"/>
      <c r="BD15" s="103"/>
      <c r="BE15" s="103"/>
      <c r="BF15" s="103"/>
      <c r="BG15" s="103"/>
      <c r="BH15" s="103"/>
      <c r="BI15" s="103"/>
      <c r="BJ15" s="104"/>
      <c r="BK15" s="104"/>
      <c r="BL15" s="104"/>
    </row>
    <row r="16" spans="1:64" s="87" customFormat="1" ht="12.95" customHeight="1" x14ac:dyDescent="0.3">
      <c r="A16" s="51"/>
      <c r="B16" s="158"/>
      <c r="C16" s="157"/>
      <c r="D16" s="159"/>
      <c r="E16" s="153"/>
      <c r="F16" s="105"/>
      <c r="G16" s="105"/>
      <c r="H16" s="51"/>
      <c r="I16" s="51"/>
      <c r="J16" s="51"/>
      <c r="K16" s="51"/>
      <c r="L16" s="51"/>
      <c r="M16" s="51"/>
      <c r="N16" s="51"/>
      <c r="O16" s="51"/>
      <c r="P16" s="51"/>
      <c r="Q16" s="51"/>
      <c r="R16" s="51"/>
      <c r="S16" s="51"/>
      <c r="T16" s="51"/>
      <c r="U16" s="51"/>
      <c r="V16" s="51"/>
      <c r="W16" s="51"/>
      <c r="X16" s="51"/>
      <c r="Y16" s="51"/>
      <c r="Z16" s="51"/>
      <c r="AA16" s="51"/>
      <c r="AB16" s="51"/>
      <c r="AC16" s="51"/>
      <c r="AD16" s="51"/>
      <c r="AE16" s="51"/>
      <c r="AK16" s="51"/>
      <c r="AL16" s="51"/>
      <c r="AM16" s="51"/>
      <c r="AN16" s="51"/>
      <c r="AO16" s="51"/>
      <c r="AP16" s="51"/>
      <c r="AQ16" s="51"/>
      <c r="AR16" s="51"/>
      <c r="AS16" s="103"/>
      <c r="AT16" s="103"/>
      <c r="AU16" s="103"/>
      <c r="AV16" s="103"/>
      <c r="AW16" s="103"/>
      <c r="AX16" s="103"/>
      <c r="AY16" s="103"/>
      <c r="AZ16" s="103"/>
      <c r="BA16" s="103"/>
      <c r="BB16" s="103"/>
      <c r="BC16" s="103"/>
      <c r="BD16" s="103"/>
      <c r="BE16" s="103"/>
      <c r="BF16" s="103"/>
      <c r="BG16" s="103"/>
      <c r="BH16" s="103"/>
      <c r="BI16" s="103"/>
      <c r="BJ16" s="104"/>
      <c r="BK16" s="104"/>
      <c r="BL16" s="104"/>
    </row>
    <row r="17" spans="1:64" s="87" customFormat="1" ht="12.95" customHeight="1" x14ac:dyDescent="0.3">
      <c r="A17" s="51"/>
      <c r="B17" s="51"/>
      <c r="C17" s="113"/>
      <c r="D17" s="113"/>
      <c r="E17" s="113"/>
      <c r="F17" s="113"/>
      <c r="G17" s="113"/>
      <c r="H17" s="51"/>
      <c r="I17" s="51"/>
      <c r="J17" s="51"/>
      <c r="K17" s="51"/>
      <c r="L17" s="51"/>
      <c r="M17" s="51"/>
      <c r="N17" s="51"/>
      <c r="O17" s="51"/>
      <c r="P17" s="51"/>
      <c r="Q17" s="51"/>
      <c r="R17" s="51"/>
      <c r="S17" s="51"/>
      <c r="T17" s="51"/>
      <c r="U17" s="51"/>
      <c r="V17" s="51"/>
      <c r="W17" s="51"/>
      <c r="X17" s="51"/>
      <c r="Y17" s="51"/>
      <c r="Z17" s="51"/>
      <c r="AA17" s="51"/>
      <c r="AB17" s="51"/>
      <c r="AC17" s="51"/>
      <c r="AD17" s="101"/>
      <c r="AE17" s="101"/>
      <c r="AF17" s="101"/>
      <c r="AG17" s="101"/>
      <c r="AH17" s="101"/>
      <c r="AI17" s="102"/>
      <c r="AK17" s="51"/>
      <c r="AL17" s="51"/>
      <c r="AM17" s="51"/>
      <c r="AN17" s="51"/>
      <c r="AO17" s="51"/>
      <c r="AP17" s="51"/>
      <c r="AQ17" s="51"/>
      <c r="AR17" s="51"/>
      <c r="AS17" s="103"/>
      <c r="AT17" s="103"/>
      <c r="AU17" s="103"/>
      <c r="AV17" s="103"/>
      <c r="AW17" s="103"/>
      <c r="AX17" s="103"/>
      <c r="AY17" s="103"/>
      <c r="AZ17" s="103"/>
      <c r="BA17" s="103"/>
      <c r="BB17" s="103"/>
      <c r="BC17" s="103"/>
      <c r="BD17" s="103"/>
      <c r="BE17" s="103"/>
      <c r="BF17" s="103"/>
      <c r="BG17" s="103"/>
      <c r="BH17" s="103"/>
      <c r="BI17" s="103"/>
      <c r="BJ17" s="104"/>
      <c r="BK17" s="104"/>
      <c r="BL17" s="104"/>
    </row>
    <row r="18" spans="1:64" s="87" customFormat="1" ht="12.95" customHeight="1" x14ac:dyDescent="0.3">
      <c r="A18" s="51"/>
      <c r="B18" s="51"/>
      <c r="C18" s="113"/>
      <c r="D18" s="113"/>
      <c r="E18" s="113"/>
      <c r="F18" s="113"/>
      <c r="G18" s="113"/>
      <c r="H18" s="51"/>
      <c r="I18" s="51"/>
      <c r="J18" s="51"/>
      <c r="K18" s="51"/>
      <c r="L18" s="51"/>
      <c r="M18" s="51"/>
      <c r="N18" s="51"/>
      <c r="O18" s="51"/>
      <c r="P18" s="51"/>
      <c r="Q18" s="51"/>
      <c r="R18" s="51"/>
      <c r="S18" s="51"/>
      <c r="T18" s="51"/>
      <c r="U18" s="51"/>
      <c r="V18" s="51"/>
      <c r="W18" s="51"/>
      <c r="X18" s="51"/>
      <c r="Y18" s="51"/>
      <c r="Z18" s="51"/>
      <c r="AA18" s="51"/>
      <c r="AB18" s="51"/>
      <c r="AC18" s="51"/>
      <c r="AD18" s="101"/>
      <c r="AE18" s="101"/>
      <c r="AF18" s="101"/>
      <c r="AG18" s="101"/>
      <c r="AH18" s="101"/>
      <c r="AI18" s="102"/>
      <c r="AK18" s="51"/>
      <c r="AL18" s="51"/>
      <c r="AM18" s="51"/>
      <c r="AN18" s="51"/>
      <c r="AO18" s="51"/>
      <c r="AP18" s="51"/>
      <c r="AQ18" s="51"/>
      <c r="AR18" s="51"/>
      <c r="AS18" s="103"/>
      <c r="AT18" s="103"/>
      <c r="AU18" s="103"/>
      <c r="AV18" s="103"/>
      <c r="AW18" s="103"/>
      <c r="AX18" s="103"/>
      <c r="AY18" s="103"/>
      <c r="AZ18" s="103"/>
      <c r="BA18" s="103"/>
      <c r="BB18" s="103"/>
      <c r="BC18" s="103"/>
      <c r="BD18" s="103"/>
      <c r="BE18" s="103"/>
      <c r="BF18" s="103"/>
      <c r="BG18" s="103"/>
      <c r="BH18" s="103"/>
      <c r="BI18" s="103"/>
      <c r="BJ18" s="104"/>
      <c r="BK18" s="104"/>
      <c r="BL18" s="104"/>
    </row>
    <row r="19" spans="1:64" ht="12.95" customHeight="1" x14ac:dyDescent="0.3">
      <c r="C19" s="162"/>
    </row>
    <row r="20" spans="1:64" ht="12.95" customHeight="1" x14ac:dyDescent="0.3">
      <c r="C20" s="162"/>
    </row>
  </sheetData>
  <mergeCells count="2">
    <mergeCell ref="B6:C6"/>
    <mergeCell ref="D6:G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A2:GH54"/>
  <sheetViews>
    <sheetView zoomScaleNormal="100" workbookViewId="0">
      <selection activeCell="J30" sqref="J30"/>
    </sheetView>
  </sheetViews>
  <sheetFormatPr baseColWidth="10" defaultColWidth="11.42578125" defaultRowHeight="15" x14ac:dyDescent="0.25"/>
  <cols>
    <col min="1" max="1" width="4.85546875" style="1" customWidth="1"/>
    <col min="2" max="2" width="7.5703125" style="1" customWidth="1"/>
    <col min="3" max="3" width="12.140625" style="8" customWidth="1"/>
    <col min="4" max="4" width="17" style="8" customWidth="1"/>
    <col min="5" max="6" width="13.85546875" style="8" customWidth="1"/>
    <col min="7" max="7" width="15" style="11" customWidth="1"/>
    <col min="8" max="8" width="13.85546875" style="1" customWidth="1"/>
    <col min="9" max="9" width="14.140625" style="1" customWidth="1"/>
    <col min="10" max="10" width="15" style="12" customWidth="1"/>
    <col min="11" max="11" width="15.140625" style="1" customWidth="1"/>
    <col min="12" max="12" width="12.140625" style="1" customWidth="1"/>
    <col min="13" max="13" width="14.140625" style="1" customWidth="1"/>
    <col min="14" max="14" width="14.7109375" style="1" customWidth="1"/>
    <col min="15" max="15" width="12.28515625" style="1" bestFit="1" customWidth="1"/>
    <col min="16" max="16" width="49.5703125" style="1" bestFit="1" customWidth="1"/>
    <col min="17" max="17" width="14.42578125" style="1" customWidth="1"/>
    <col min="18" max="37" width="11.42578125" style="1"/>
    <col min="38" max="42" width="11.42578125" style="13"/>
    <col min="43" max="43" width="11.42578125" style="14"/>
    <col min="44" max="56" width="11.42578125" style="15"/>
    <col min="57" max="190" width="11.42578125" style="6"/>
    <col min="191" max="16384" width="11.42578125" style="7"/>
  </cols>
  <sheetData>
    <row r="2" spans="1:190" x14ac:dyDescent="0.25">
      <c r="B2" s="271" t="s">
        <v>141</v>
      </c>
      <c r="C2" s="148"/>
      <c r="D2" s="148"/>
      <c r="E2" s="148"/>
    </row>
    <row r="4" spans="1:190" x14ac:dyDescent="0.25">
      <c r="B4" s="226" t="s">
        <v>51</v>
      </c>
    </row>
    <row r="5" spans="1:190" x14ac:dyDescent="0.25">
      <c r="B5" s="269" t="s">
        <v>140</v>
      </c>
      <c r="C5" s="148"/>
      <c r="D5" s="148"/>
      <c r="E5" s="148"/>
      <c r="F5" s="148"/>
    </row>
    <row r="6" spans="1:190" x14ac:dyDescent="0.25">
      <c r="B6" s="227" t="s">
        <v>50</v>
      </c>
    </row>
    <row r="7" spans="1:190" x14ac:dyDescent="0.25">
      <c r="B7" s="134" t="s">
        <v>57</v>
      </c>
      <c r="C7" s="228" t="s">
        <v>52</v>
      </c>
      <c r="D7" s="134" t="s">
        <v>53</v>
      </c>
      <c r="E7" s="134" t="s">
        <v>54</v>
      </c>
      <c r="F7" s="134" t="s">
        <v>55</v>
      </c>
      <c r="G7" s="134" t="s">
        <v>22</v>
      </c>
    </row>
    <row r="8" spans="1:190" x14ac:dyDescent="0.25">
      <c r="B8" s="68">
        <v>0</v>
      </c>
      <c r="C8" s="229">
        <v>2014</v>
      </c>
      <c r="D8" s="132">
        <v>157268.28</v>
      </c>
      <c r="E8" s="132">
        <v>254073.4</v>
      </c>
      <c r="F8" s="132">
        <v>602403.85</v>
      </c>
      <c r="G8" s="132">
        <f>SUM(D8:F8)</f>
        <v>1013745.53</v>
      </c>
    </row>
    <row r="9" spans="1:190" x14ac:dyDescent="0.25">
      <c r="B9" s="68">
        <f>B8+1</f>
        <v>1</v>
      </c>
      <c r="C9" s="229">
        <f>C8+1</f>
        <v>2015</v>
      </c>
      <c r="D9" s="132">
        <v>163303.92000000001</v>
      </c>
      <c r="E9" s="230">
        <v>257190.86</v>
      </c>
      <c r="F9" s="132">
        <v>622204.73</v>
      </c>
      <c r="G9" s="135">
        <f t="shared" ref="G9:G27" si="0">SUM(D9:F9)</f>
        <v>1042699.51</v>
      </c>
    </row>
    <row r="10" spans="1:190" x14ac:dyDescent="0.25">
      <c r="B10" s="68">
        <f t="shared" ref="B10:B27" si="1">B9+1</f>
        <v>2</v>
      </c>
      <c r="C10" s="229">
        <f t="shared" ref="C10:C27" si="2">C9+1</f>
        <v>2016</v>
      </c>
      <c r="D10" s="132">
        <v>168884.04</v>
      </c>
      <c r="E10" s="132">
        <v>260308.33</v>
      </c>
      <c r="F10" s="132">
        <v>640482.47</v>
      </c>
      <c r="G10" s="135">
        <f t="shared" si="0"/>
        <v>1069674.8399999999</v>
      </c>
    </row>
    <row r="11" spans="1:190" x14ac:dyDescent="0.25">
      <c r="B11" s="68">
        <f t="shared" si="1"/>
        <v>3</v>
      </c>
      <c r="C11" s="229">
        <f t="shared" si="2"/>
        <v>2017</v>
      </c>
      <c r="D11" s="132">
        <v>174691.92</v>
      </c>
      <c r="E11" s="132">
        <v>263425.78999999998</v>
      </c>
      <c r="F11" s="132">
        <v>658760.21</v>
      </c>
      <c r="G11" s="135">
        <f t="shared" si="0"/>
        <v>1096877.92</v>
      </c>
    </row>
    <row r="12" spans="1:190" x14ac:dyDescent="0.25">
      <c r="B12" s="68">
        <f t="shared" si="1"/>
        <v>4</v>
      </c>
      <c r="C12" s="229">
        <f t="shared" si="2"/>
        <v>2018</v>
      </c>
      <c r="D12" s="132">
        <v>180727.56</v>
      </c>
      <c r="E12" s="132">
        <v>266543.26</v>
      </c>
      <c r="F12" s="132">
        <v>677799.53</v>
      </c>
      <c r="G12" s="135">
        <f t="shared" si="0"/>
        <v>1125070.3500000001</v>
      </c>
    </row>
    <row r="13" spans="1:190" x14ac:dyDescent="0.25">
      <c r="B13" s="68">
        <f t="shared" si="1"/>
        <v>5</v>
      </c>
      <c r="C13" s="229">
        <f t="shared" si="2"/>
        <v>2019</v>
      </c>
      <c r="D13" s="132">
        <v>186990.96</v>
      </c>
      <c r="E13" s="132">
        <v>269660.71999999997</v>
      </c>
      <c r="F13" s="132">
        <v>697600.41</v>
      </c>
      <c r="G13" s="135">
        <f t="shared" si="0"/>
        <v>1154252.0899999999</v>
      </c>
    </row>
    <row r="14" spans="1:190" s="119" customFormat="1" x14ac:dyDescent="0.25">
      <c r="A14" s="114"/>
      <c r="B14" s="68">
        <f t="shared" si="1"/>
        <v>6</v>
      </c>
      <c r="C14" s="229">
        <f t="shared" si="2"/>
        <v>2020</v>
      </c>
      <c r="D14" s="133">
        <v>193368.24</v>
      </c>
      <c r="E14" s="133">
        <v>272778.19</v>
      </c>
      <c r="F14" s="133">
        <v>718162.87</v>
      </c>
      <c r="G14" s="135">
        <f t="shared" si="0"/>
        <v>1184309.3</v>
      </c>
      <c r="H14" s="114"/>
      <c r="I14" s="114"/>
      <c r="J14" s="120"/>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5"/>
      <c r="AM14" s="115"/>
      <c r="AN14" s="115"/>
      <c r="AO14" s="115"/>
      <c r="AP14" s="115"/>
      <c r="AQ14" s="116"/>
      <c r="AR14" s="117"/>
      <c r="AS14" s="117"/>
      <c r="AT14" s="117"/>
      <c r="AU14" s="117"/>
      <c r="AV14" s="117"/>
      <c r="AW14" s="117"/>
      <c r="AX14" s="117"/>
      <c r="AY14" s="117"/>
      <c r="AZ14" s="117"/>
      <c r="BA14" s="117"/>
      <c r="BB14" s="117"/>
      <c r="BC14" s="117"/>
      <c r="BD14" s="117"/>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18"/>
      <c r="FD14" s="118"/>
      <c r="FE14" s="118"/>
      <c r="FF14" s="118"/>
      <c r="FG14" s="118"/>
      <c r="FH14" s="118"/>
      <c r="FI14" s="118"/>
      <c r="FJ14" s="118"/>
      <c r="FK14" s="118"/>
      <c r="FL14" s="118"/>
      <c r="FM14" s="118"/>
      <c r="FN14" s="118"/>
      <c r="FO14" s="118"/>
      <c r="FP14" s="118"/>
      <c r="FQ14" s="118"/>
      <c r="FR14" s="118"/>
      <c r="FS14" s="118"/>
      <c r="FT14" s="118"/>
      <c r="FU14" s="118"/>
      <c r="FV14" s="118"/>
      <c r="FW14" s="118"/>
      <c r="FX14" s="118"/>
      <c r="FY14" s="118"/>
      <c r="FZ14" s="118"/>
      <c r="GA14" s="118"/>
      <c r="GB14" s="118"/>
      <c r="GC14" s="118"/>
      <c r="GD14" s="118"/>
      <c r="GE14" s="118"/>
      <c r="GF14" s="118"/>
      <c r="GG14" s="118"/>
      <c r="GH14" s="118"/>
    </row>
    <row r="15" spans="1:190" s="119" customFormat="1" x14ac:dyDescent="0.25">
      <c r="A15" s="114"/>
      <c r="B15" s="68">
        <f t="shared" si="1"/>
        <v>7</v>
      </c>
      <c r="C15" s="229">
        <f t="shared" si="2"/>
        <v>2021</v>
      </c>
      <c r="D15" s="133">
        <v>199403.88</v>
      </c>
      <c r="E15" s="133">
        <v>275895.65000000002</v>
      </c>
      <c r="F15" s="133">
        <v>737202.18</v>
      </c>
      <c r="G15" s="135">
        <f t="shared" si="0"/>
        <v>1212501.71</v>
      </c>
      <c r="H15" s="114"/>
      <c r="I15" s="114"/>
      <c r="J15" s="120"/>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5"/>
      <c r="AM15" s="115"/>
      <c r="AN15" s="115"/>
      <c r="AO15" s="115"/>
      <c r="AP15" s="115"/>
      <c r="AQ15" s="116"/>
      <c r="AR15" s="117"/>
      <c r="AS15" s="117"/>
      <c r="AT15" s="117"/>
      <c r="AU15" s="117"/>
      <c r="AV15" s="117"/>
      <c r="AW15" s="117"/>
      <c r="AX15" s="117"/>
      <c r="AY15" s="117"/>
      <c r="AZ15" s="117"/>
      <c r="BA15" s="117"/>
      <c r="BB15" s="117"/>
      <c r="BC15" s="117"/>
      <c r="BD15" s="117"/>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18"/>
      <c r="FD15" s="118"/>
      <c r="FE15" s="118"/>
      <c r="FF15" s="118"/>
      <c r="FG15" s="118"/>
      <c r="FH15" s="118"/>
      <c r="FI15" s="118"/>
      <c r="FJ15" s="118"/>
      <c r="FK15" s="118"/>
      <c r="FL15" s="118"/>
      <c r="FM15" s="118"/>
      <c r="FN15" s="118"/>
      <c r="FO15" s="118"/>
      <c r="FP15" s="118"/>
      <c r="FQ15" s="118"/>
      <c r="FR15" s="118"/>
      <c r="FS15" s="118"/>
      <c r="FT15" s="118"/>
      <c r="FU15" s="118"/>
      <c r="FV15" s="118"/>
      <c r="FW15" s="118"/>
      <c r="FX15" s="118"/>
      <c r="FY15" s="118"/>
      <c r="FZ15" s="118"/>
      <c r="GA15" s="118"/>
      <c r="GB15" s="118"/>
      <c r="GC15" s="118"/>
      <c r="GD15" s="118"/>
      <c r="GE15" s="118"/>
      <c r="GF15" s="118"/>
      <c r="GG15" s="118"/>
      <c r="GH15" s="118"/>
    </row>
    <row r="16" spans="1:190" x14ac:dyDescent="0.25">
      <c r="B16" s="68">
        <f t="shared" si="1"/>
        <v>8</v>
      </c>
      <c r="C16" s="229">
        <f t="shared" si="2"/>
        <v>2022</v>
      </c>
      <c r="D16" s="133">
        <v>205553.4</v>
      </c>
      <c r="E16" s="133">
        <v>279013.12</v>
      </c>
      <c r="F16" s="133">
        <v>756241.49</v>
      </c>
      <c r="G16" s="135">
        <f t="shared" si="0"/>
        <v>1240808.01</v>
      </c>
    </row>
    <row r="17" spans="1:56" x14ac:dyDescent="0.25">
      <c r="B17" s="68">
        <f t="shared" si="1"/>
        <v>9</v>
      </c>
      <c r="C17" s="229">
        <f t="shared" si="2"/>
        <v>2023</v>
      </c>
      <c r="D17" s="133">
        <v>211930.68</v>
      </c>
      <c r="E17" s="133">
        <v>282130.58</v>
      </c>
      <c r="F17" s="133">
        <v>776042.38</v>
      </c>
      <c r="G17" s="135">
        <f t="shared" si="0"/>
        <v>1270103.6400000001</v>
      </c>
    </row>
    <row r="18" spans="1:56" x14ac:dyDescent="0.25">
      <c r="B18" s="68">
        <f t="shared" si="1"/>
        <v>10</v>
      </c>
      <c r="C18" s="229">
        <f t="shared" si="2"/>
        <v>2024</v>
      </c>
      <c r="D18" s="133">
        <v>218535.72</v>
      </c>
      <c r="E18" s="133">
        <v>285248.05</v>
      </c>
      <c r="F18" s="133">
        <v>796604.84</v>
      </c>
      <c r="G18" s="135">
        <f t="shared" si="0"/>
        <v>1300388.6099999999</v>
      </c>
    </row>
    <row r="19" spans="1:56" x14ac:dyDescent="0.25">
      <c r="B19" s="68">
        <f t="shared" si="1"/>
        <v>11</v>
      </c>
      <c r="C19" s="229">
        <f t="shared" si="2"/>
        <v>2025</v>
      </c>
      <c r="D19" s="133">
        <v>225254.64</v>
      </c>
      <c r="E19" s="133">
        <v>288365.51</v>
      </c>
      <c r="F19" s="133">
        <v>817167.29</v>
      </c>
      <c r="G19" s="135">
        <f t="shared" si="0"/>
        <v>1330787.44</v>
      </c>
    </row>
    <row r="20" spans="1:56" x14ac:dyDescent="0.25">
      <c r="B20" s="68">
        <f t="shared" si="1"/>
        <v>12</v>
      </c>
      <c r="C20" s="229">
        <f t="shared" si="2"/>
        <v>2026</v>
      </c>
      <c r="D20" s="133">
        <v>231631.92</v>
      </c>
      <c r="E20" s="133">
        <v>290963.40000000002</v>
      </c>
      <c r="F20" s="133">
        <v>836968.18</v>
      </c>
      <c r="G20" s="135">
        <f t="shared" si="0"/>
        <v>1359563.5</v>
      </c>
    </row>
    <row r="21" spans="1:56" x14ac:dyDescent="0.25">
      <c r="B21" s="68">
        <f t="shared" si="1"/>
        <v>13</v>
      </c>
      <c r="C21" s="229">
        <f t="shared" si="2"/>
        <v>2027</v>
      </c>
      <c r="D21" s="133">
        <v>238123.08</v>
      </c>
      <c r="E21" s="133">
        <v>293561.28999999998</v>
      </c>
      <c r="F21" s="133">
        <v>856769.06</v>
      </c>
      <c r="G21" s="135">
        <f t="shared" si="0"/>
        <v>1388453.4300000002</v>
      </c>
    </row>
    <row r="22" spans="1:56" x14ac:dyDescent="0.25">
      <c r="B22" s="68">
        <f t="shared" si="1"/>
        <v>14</v>
      </c>
      <c r="C22" s="229">
        <f t="shared" si="2"/>
        <v>2028</v>
      </c>
      <c r="D22" s="133">
        <v>244842</v>
      </c>
      <c r="E22" s="133">
        <v>296159.18</v>
      </c>
      <c r="F22" s="133">
        <v>877331.52</v>
      </c>
      <c r="G22" s="135">
        <f t="shared" si="0"/>
        <v>1418332.7</v>
      </c>
    </row>
    <row r="23" spans="1:56" x14ac:dyDescent="0.25">
      <c r="B23" s="68">
        <f t="shared" si="1"/>
        <v>15</v>
      </c>
      <c r="C23" s="229">
        <f t="shared" si="2"/>
        <v>2029</v>
      </c>
      <c r="D23" s="133">
        <v>251788.68</v>
      </c>
      <c r="E23" s="133">
        <v>298757.06</v>
      </c>
      <c r="F23" s="133">
        <v>897893.98</v>
      </c>
      <c r="G23" s="135">
        <f t="shared" si="0"/>
        <v>1448439.72</v>
      </c>
    </row>
    <row r="24" spans="1:56" x14ac:dyDescent="0.25">
      <c r="B24" s="68">
        <f t="shared" si="1"/>
        <v>16</v>
      </c>
      <c r="C24" s="229">
        <f>C23+1</f>
        <v>2030</v>
      </c>
      <c r="D24" s="133">
        <v>258849.24</v>
      </c>
      <c r="E24" s="133">
        <v>301874.53000000003</v>
      </c>
      <c r="F24" s="133">
        <v>919218.01</v>
      </c>
      <c r="G24" s="135">
        <f t="shared" si="0"/>
        <v>1479941.78</v>
      </c>
    </row>
    <row r="25" spans="1:56" x14ac:dyDescent="0.25">
      <c r="B25" s="68">
        <f t="shared" si="1"/>
        <v>17</v>
      </c>
      <c r="C25" s="229">
        <f t="shared" si="2"/>
        <v>2031</v>
      </c>
      <c r="D25" s="133">
        <v>266137.56</v>
      </c>
      <c r="E25" s="133">
        <v>304991.99</v>
      </c>
      <c r="F25" s="133">
        <v>941303.61</v>
      </c>
      <c r="G25" s="135">
        <f t="shared" si="0"/>
        <v>1512433.1600000001</v>
      </c>
    </row>
    <row r="26" spans="1:56" x14ac:dyDescent="0.25">
      <c r="B26" s="68">
        <f t="shared" si="1"/>
        <v>18</v>
      </c>
      <c r="C26" s="229">
        <f>C25+1</f>
        <v>2032</v>
      </c>
      <c r="D26" s="133">
        <v>273653.64</v>
      </c>
      <c r="E26" s="133">
        <v>308109.46000000002</v>
      </c>
      <c r="F26" s="133">
        <v>963389.21</v>
      </c>
      <c r="G26" s="135">
        <f t="shared" si="0"/>
        <v>1545152.31</v>
      </c>
    </row>
    <row r="27" spans="1:56" x14ac:dyDescent="0.25">
      <c r="B27" s="68">
        <f t="shared" si="1"/>
        <v>19</v>
      </c>
      <c r="C27" s="229">
        <f t="shared" si="2"/>
        <v>2033</v>
      </c>
      <c r="D27" s="133">
        <v>281397.48</v>
      </c>
      <c r="E27" s="133">
        <v>311226.92</v>
      </c>
      <c r="F27" s="133">
        <v>986236.39</v>
      </c>
      <c r="G27" s="135">
        <f t="shared" si="0"/>
        <v>1578860.79</v>
      </c>
    </row>
    <row r="28" spans="1:56" x14ac:dyDescent="0.25">
      <c r="B28" s="88" t="s">
        <v>98</v>
      </c>
      <c r="C28" s="113"/>
      <c r="D28" s="113"/>
      <c r="E28" s="113"/>
    </row>
    <row r="29" spans="1:56" s="47" customFormat="1" x14ac:dyDescent="0.25">
      <c r="A29" s="1"/>
      <c r="B29" s="1"/>
      <c r="C29" s="8"/>
      <c r="D29" s="8"/>
      <c r="E29" s="8"/>
      <c r="F29" s="8"/>
      <c r="G29" s="11"/>
      <c r="H29" s="1"/>
      <c r="I29" s="1"/>
      <c r="J29" s="12"/>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3"/>
      <c r="AM29" s="13"/>
      <c r="AN29" s="13"/>
      <c r="AO29" s="13"/>
      <c r="AP29" s="13"/>
      <c r="AQ29" s="14"/>
      <c r="AR29" s="14"/>
      <c r="AS29" s="14"/>
      <c r="AT29" s="14"/>
      <c r="AU29" s="14"/>
      <c r="AV29" s="14"/>
      <c r="AW29" s="14"/>
      <c r="AX29" s="14"/>
      <c r="AY29" s="14"/>
      <c r="AZ29" s="14"/>
      <c r="BA29" s="14"/>
      <c r="BB29" s="14"/>
      <c r="BC29" s="14"/>
      <c r="BD29" s="14"/>
    </row>
    <row r="30" spans="1:56" s="47" customFormat="1" x14ac:dyDescent="0.25">
      <c r="A30" s="1"/>
      <c r="B30" s="226" t="s">
        <v>56</v>
      </c>
      <c r="C30" s="8"/>
      <c r="D30" s="8"/>
      <c r="E30" s="8"/>
      <c r="F30" s="8"/>
      <c r="G30" s="11"/>
      <c r="H30" s="1"/>
      <c r="I30" s="1"/>
      <c r="J30" s="12"/>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3"/>
      <c r="AM30" s="13"/>
      <c r="AN30" s="13"/>
      <c r="AO30" s="13"/>
      <c r="AP30" s="13"/>
      <c r="AQ30" s="14"/>
      <c r="AR30" s="14"/>
      <c r="AS30" s="14"/>
      <c r="AT30" s="14"/>
      <c r="AU30" s="14"/>
      <c r="AV30" s="14"/>
      <c r="AW30" s="14"/>
      <c r="AX30" s="14"/>
      <c r="AY30" s="14"/>
      <c r="AZ30" s="14"/>
      <c r="BA30" s="14"/>
      <c r="BB30" s="14"/>
      <c r="BC30" s="14"/>
      <c r="BD30" s="14"/>
    </row>
    <row r="31" spans="1:56" s="47" customFormat="1" x14ac:dyDescent="0.25">
      <c r="A31" s="1"/>
      <c r="B31" s="269" t="s">
        <v>129</v>
      </c>
      <c r="C31" s="148"/>
      <c r="D31" s="148"/>
      <c r="E31" s="8"/>
      <c r="F31" s="8"/>
      <c r="G31" s="11"/>
      <c r="H31" s="1"/>
      <c r="I31" s="1"/>
      <c r="J31" s="12"/>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3"/>
      <c r="AM31" s="13"/>
      <c r="AN31" s="13"/>
      <c r="AO31" s="13"/>
      <c r="AP31" s="13"/>
      <c r="AQ31" s="14"/>
      <c r="AR31" s="14"/>
      <c r="AS31" s="14"/>
      <c r="AT31" s="14"/>
      <c r="AU31" s="14"/>
      <c r="AV31" s="14"/>
      <c r="AW31" s="14"/>
      <c r="AX31" s="14"/>
      <c r="AY31" s="14"/>
      <c r="AZ31" s="14"/>
      <c r="BA31" s="14"/>
      <c r="BB31" s="14"/>
      <c r="BC31" s="14"/>
      <c r="BD31" s="14"/>
    </row>
    <row r="32" spans="1:56" s="47" customFormat="1" x14ac:dyDescent="0.25">
      <c r="A32" s="1"/>
      <c r="B32" s="227" t="s">
        <v>50</v>
      </c>
      <c r="C32" s="8"/>
      <c r="D32" s="8"/>
      <c r="E32" s="8"/>
      <c r="F32" s="8"/>
      <c r="G32" s="11"/>
      <c r="H32" s="1"/>
      <c r="I32" s="1"/>
      <c r="J32" s="12"/>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3"/>
      <c r="AM32" s="13"/>
      <c r="AN32" s="13"/>
      <c r="AO32" s="13"/>
      <c r="AP32" s="13"/>
      <c r="AQ32" s="14"/>
      <c r="AR32" s="14"/>
      <c r="AS32" s="14"/>
      <c r="AT32" s="14"/>
      <c r="AU32" s="14"/>
      <c r="AV32" s="14"/>
      <c r="AW32" s="14"/>
      <c r="AX32" s="14"/>
      <c r="AY32" s="14"/>
      <c r="AZ32" s="14"/>
      <c r="BA32" s="14"/>
      <c r="BB32" s="14"/>
      <c r="BC32" s="14"/>
      <c r="BD32" s="14"/>
    </row>
    <row r="33" spans="2:4" x14ac:dyDescent="0.25">
      <c r="B33" s="134" t="s">
        <v>57</v>
      </c>
      <c r="C33" s="134" t="s">
        <v>58</v>
      </c>
      <c r="D33" s="134" t="s">
        <v>59</v>
      </c>
    </row>
    <row r="34" spans="2:4" x14ac:dyDescent="0.25">
      <c r="B34" s="68">
        <v>0</v>
      </c>
      <c r="C34" s="68">
        <v>2014</v>
      </c>
      <c r="D34" s="132">
        <v>258330</v>
      </c>
    </row>
    <row r="35" spans="2:4" x14ac:dyDescent="0.25">
      <c r="B35" s="68">
        <f>B34+1</f>
        <v>1</v>
      </c>
      <c r="C35" s="68">
        <f>C34+1</f>
        <v>2015</v>
      </c>
      <c r="D35" s="136">
        <v>276413.09999999998</v>
      </c>
    </row>
    <row r="36" spans="2:4" x14ac:dyDescent="0.25">
      <c r="B36" s="68">
        <f t="shared" ref="B36:B53" si="3">B35+1</f>
        <v>2</v>
      </c>
      <c r="C36" s="68">
        <f t="shared" ref="C36:C53" si="4">C35+1</f>
        <v>2016</v>
      </c>
      <c r="D36" s="136">
        <v>295762.02</v>
      </c>
    </row>
    <row r="37" spans="2:4" x14ac:dyDescent="0.25">
      <c r="B37" s="68">
        <f t="shared" si="3"/>
        <v>3</v>
      </c>
      <c r="C37" s="68">
        <f t="shared" si="4"/>
        <v>2017</v>
      </c>
      <c r="D37" s="136">
        <v>316465.36</v>
      </c>
    </row>
    <row r="38" spans="2:4" x14ac:dyDescent="0.25">
      <c r="B38" s="68">
        <f t="shared" si="3"/>
        <v>4</v>
      </c>
      <c r="C38" s="68">
        <f t="shared" si="4"/>
        <v>2018</v>
      </c>
      <c r="D38" s="136">
        <v>338617.93</v>
      </c>
    </row>
    <row r="39" spans="2:4" x14ac:dyDescent="0.25">
      <c r="B39" s="68">
        <f t="shared" si="3"/>
        <v>5</v>
      </c>
      <c r="C39" s="68">
        <f t="shared" si="4"/>
        <v>2019</v>
      </c>
      <c r="D39" s="136">
        <v>362321.19</v>
      </c>
    </row>
    <row r="40" spans="2:4" x14ac:dyDescent="0.25">
      <c r="B40" s="68">
        <f t="shared" si="3"/>
        <v>6</v>
      </c>
      <c r="C40" s="68">
        <f t="shared" si="4"/>
        <v>2020</v>
      </c>
      <c r="D40" s="136">
        <v>387683.67</v>
      </c>
    </row>
    <row r="41" spans="2:4" x14ac:dyDescent="0.25">
      <c r="B41" s="68">
        <f t="shared" si="3"/>
        <v>7</v>
      </c>
      <c r="C41" s="68">
        <f t="shared" si="4"/>
        <v>2021</v>
      </c>
      <c r="D41" s="136">
        <v>414821.53</v>
      </c>
    </row>
    <row r="42" spans="2:4" x14ac:dyDescent="0.25">
      <c r="B42" s="68">
        <f t="shared" si="3"/>
        <v>8</v>
      </c>
      <c r="C42" s="68">
        <f t="shared" si="4"/>
        <v>2022</v>
      </c>
      <c r="D42" s="136">
        <v>443859.04</v>
      </c>
    </row>
    <row r="43" spans="2:4" x14ac:dyDescent="0.25">
      <c r="B43" s="68">
        <f t="shared" si="3"/>
        <v>9</v>
      </c>
      <c r="C43" s="68">
        <f t="shared" si="4"/>
        <v>2023</v>
      </c>
      <c r="D43" s="136">
        <v>474929.17</v>
      </c>
    </row>
    <row r="44" spans="2:4" x14ac:dyDescent="0.25">
      <c r="B44" s="68">
        <f t="shared" si="3"/>
        <v>10</v>
      </c>
      <c r="C44" s="68">
        <f t="shared" si="4"/>
        <v>2024</v>
      </c>
      <c r="D44" s="136">
        <v>508174.21</v>
      </c>
    </row>
    <row r="45" spans="2:4" x14ac:dyDescent="0.25">
      <c r="B45" s="68">
        <f t="shared" si="3"/>
        <v>11</v>
      </c>
      <c r="C45" s="68">
        <f t="shared" si="4"/>
        <v>2025</v>
      </c>
      <c r="D45" s="136">
        <v>543746.4</v>
      </c>
    </row>
    <row r="46" spans="2:4" x14ac:dyDescent="0.25">
      <c r="B46" s="68">
        <f t="shared" si="3"/>
        <v>12</v>
      </c>
      <c r="C46" s="68">
        <f t="shared" si="4"/>
        <v>2026</v>
      </c>
      <c r="D46" s="136">
        <v>581808.65</v>
      </c>
    </row>
    <row r="47" spans="2:4" x14ac:dyDescent="0.25">
      <c r="B47" s="68">
        <f t="shared" si="3"/>
        <v>13</v>
      </c>
      <c r="C47" s="68">
        <f t="shared" si="4"/>
        <v>2027</v>
      </c>
      <c r="D47" s="136">
        <v>622535.26</v>
      </c>
    </row>
    <row r="48" spans="2:4" x14ac:dyDescent="0.25">
      <c r="B48" s="68">
        <f t="shared" si="3"/>
        <v>14</v>
      </c>
      <c r="C48" s="68">
        <f t="shared" si="4"/>
        <v>2028</v>
      </c>
      <c r="D48" s="136">
        <v>666112.73</v>
      </c>
    </row>
    <row r="49" spans="2:4" x14ac:dyDescent="0.25">
      <c r="B49" s="68">
        <f t="shared" si="3"/>
        <v>15</v>
      </c>
      <c r="C49" s="68">
        <f t="shared" si="4"/>
        <v>2029</v>
      </c>
      <c r="D49" s="136">
        <v>712740.62</v>
      </c>
    </row>
    <row r="50" spans="2:4" x14ac:dyDescent="0.25">
      <c r="B50" s="68">
        <f t="shared" si="3"/>
        <v>16</v>
      </c>
      <c r="C50" s="68">
        <f t="shared" si="4"/>
        <v>2030</v>
      </c>
      <c r="D50" s="136">
        <v>762632.46</v>
      </c>
    </row>
    <row r="51" spans="2:4" x14ac:dyDescent="0.25">
      <c r="B51" s="68">
        <f t="shared" si="3"/>
        <v>17</v>
      </c>
      <c r="C51" s="68">
        <f t="shared" si="4"/>
        <v>2031</v>
      </c>
      <c r="D51" s="136">
        <v>816016.73</v>
      </c>
    </row>
    <row r="52" spans="2:4" x14ac:dyDescent="0.25">
      <c r="B52" s="68">
        <f t="shared" si="3"/>
        <v>18</v>
      </c>
      <c r="C52" s="68">
        <f t="shared" si="4"/>
        <v>2032</v>
      </c>
      <c r="D52" s="136">
        <v>873137.9</v>
      </c>
    </row>
    <row r="53" spans="2:4" x14ac:dyDescent="0.25">
      <c r="B53" s="68">
        <f t="shared" si="3"/>
        <v>19</v>
      </c>
      <c r="C53" s="68">
        <f t="shared" si="4"/>
        <v>2033</v>
      </c>
      <c r="D53" s="136">
        <v>934257.56</v>
      </c>
    </row>
    <row r="54" spans="2:4" x14ac:dyDescent="0.25">
      <c r="B54" s="49" t="s">
        <v>60</v>
      </c>
    </row>
  </sheetData>
  <phoneticPr fontId="17" type="noConversion"/>
  <pageMargins left="0.7" right="0.7" top="0.75" bottom="0.75" header="0.3" footer="0.3"/>
  <pageSetup paperSize="9" orientation="portrait" r:id="rId1"/>
  <ignoredErrors>
    <ignoredError sqref="G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6E32-2375-48C2-BAD9-8210701821FF}">
  <sheetPr>
    <tabColor theme="4" tint="0.39997558519241921"/>
  </sheetPr>
  <dimension ref="A2:GH26"/>
  <sheetViews>
    <sheetView topLeftCell="A4" zoomScaleNormal="100" workbookViewId="0">
      <selection activeCell="I17" sqref="I17"/>
    </sheetView>
  </sheetViews>
  <sheetFormatPr baseColWidth="10" defaultColWidth="11.42578125" defaultRowHeight="15" x14ac:dyDescent="0.25"/>
  <cols>
    <col min="1" max="1" width="3.42578125" style="1" customWidth="1"/>
    <col min="2" max="2" width="9.7109375" style="1" customWidth="1"/>
    <col min="3" max="3" width="20.85546875" style="8" customWidth="1"/>
    <col min="4" max="4" width="16.85546875" style="8" customWidth="1"/>
    <col min="5" max="5" width="13.85546875" style="8" customWidth="1"/>
    <col min="6" max="6" width="15.5703125" style="8" customWidth="1"/>
    <col min="7" max="7" width="15" style="11" customWidth="1"/>
    <col min="8" max="8" width="11.7109375" style="1" customWidth="1"/>
    <col min="9" max="9" width="11.5703125" style="1" customWidth="1"/>
    <col min="10" max="10" width="12.42578125" style="12" customWidth="1"/>
    <col min="11" max="11" width="16" style="1" customWidth="1"/>
    <col min="12" max="12" width="13.42578125" style="1" customWidth="1"/>
    <col min="13" max="13" width="14" style="1" customWidth="1"/>
    <col min="14" max="14" width="11.28515625" style="1" customWidth="1"/>
    <col min="15" max="15" width="2" style="1" bestFit="1" customWidth="1"/>
    <col min="16" max="16" width="7.42578125" style="1" bestFit="1" customWidth="1"/>
    <col min="17" max="19" width="2" style="1" bestFit="1" customWidth="1"/>
    <col min="20" max="22" width="3" style="1" bestFit="1" customWidth="1"/>
    <col min="23" max="23" width="4" style="1" customWidth="1"/>
    <col min="24" max="24" width="3.28515625" style="1" customWidth="1"/>
    <col min="25" max="27" width="2" style="1" bestFit="1" customWidth="1"/>
    <col min="28" max="28" width="11.42578125" style="1"/>
    <col min="29" max="29" width="14.28515625" style="1" customWidth="1"/>
    <col min="30" max="34" width="9.7109375" style="1" bestFit="1" customWidth="1"/>
    <col min="35" max="35" width="9.5703125" style="1" bestFit="1" customWidth="1"/>
    <col min="36" max="37" width="11.42578125" style="1"/>
    <col min="38" max="42" width="11.42578125" style="13"/>
    <col min="43" max="43" width="11.42578125" style="14"/>
    <col min="44" max="56" width="11.42578125" style="15"/>
    <col min="57" max="190" width="11.42578125" style="6"/>
    <col min="191" max="16384" width="11.42578125" style="7"/>
  </cols>
  <sheetData>
    <row r="2" spans="1:56" s="47" customFormat="1" x14ac:dyDescent="0.25">
      <c r="A2" s="1"/>
      <c r="B2" s="227" t="s">
        <v>48</v>
      </c>
      <c r="C2" s="51"/>
      <c r="D2" s="51"/>
      <c r="E2" s="8"/>
      <c r="F2" s="8"/>
      <c r="G2" s="11"/>
      <c r="H2" s="1"/>
      <c r="I2" s="1"/>
      <c r="J2" s="12"/>
      <c r="K2" s="1"/>
      <c r="L2" s="1"/>
      <c r="M2" s="1"/>
      <c r="N2" s="1"/>
      <c r="O2" s="1"/>
      <c r="P2" s="1"/>
      <c r="Q2" s="1"/>
      <c r="R2" s="1"/>
      <c r="S2" s="1"/>
      <c r="T2" s="1"/>
      <c r="U2" s="1"/>
      <c r="V2" s="1"/>
      <c r="W2" s="1"/>
      <c r="X2" s="1"/>
      <c r="Y2" s="1"/>
      <c r="Z2" s="1"/>
      <c r="AA2" s="1"/>
      <c r="AB2" s="1"/>
      <c r="AC2" s="1"/>
      <c r="AD2" s="1"/>
      <c r="AE2" s="1"/>
      <c r="AF2" s="1"/>
      <c r="AG2" s="1"/>
      <c r="AH2" s="1"/>
      <c r="AI2" s="1"/>
      <c r="AJ2" s="1"/>
      <c r="AK2" s="1"/>
      <c r="AL2" s="13"/>
      <c r="AM2" s="13"/>
      <c r="AN2" s="13"/>
      <c r="AO2" s="13"/>
      <c r="AP2" s="13"/>
      <c r="AQ2" s="14"/>
      <c r="AR2" s="14"/>
      <c r="AS2" s="14"/>
      <c r="AT2" s="14"/>
      <c r="AU2" s="14"/>
      <c r="AV2" s="14"/>
      <c r="AW2" s="14"/>
      <c r="AX2" s="14"/>
      <c r="AY2" s="14"/>
      <c r="AZ2" s="14"/>
      <c r="BA2" s="14"/>
      <c r="BB2" s="14"/>
      <c r="BC2" s="14"/>
      <c r="BD2" s="14"/>
    </row>
    <row r="3" spans="1:56" s="47" customFormat="1" x14ac:dyDescent="0.25">
      <c r="A3" s="1"/>
      <c r="B3" s="191" t="s">
        <v>142</v>
      </c>
      <c r="C3" s="270"/>
      <c r="D3" s="51"/>
      <c r="E3" s="8"/>
      <c r="F3" s="8"/>
      <c r="G3" s="11"/>
      <c r="H3" s="1"/>
      <c r="I3" s="1"/>
      <c r="J3" s="12"/>
      <c r="K3" s="1"/>
      <c r="L3" s="1"/>
      <c r="M3" s="1"/>
      <c r="N3" s="1"/>
      <c r="O3" s="1"/>
      <c r="P3" s="1"/>
      <c r="Q3" s="1"/>
      <c r="R3" s="1"/>
      <c r="S3" s="1"/>
      <c r="T3" s="1"/>
      <c r="U3" s="1"/>
      <c r="V3" s="1"/>
      <c r="W3" s="1"/>
      <c r="X3" s="1"/>
      <c r="Y3" s="1"/>
      <c r="Z3" s="1"/>
      <c r="AA3" s="1"/>
      <c r="AB3" s="1"/>
      <c r="AC3" s="1"/>
      <c r="AD3" s="1"/>
      <c r="AE3" s="1"/>
      <c r="AF3" s="1"/>
      <c r="AG3" s="1"/>
      <c r="AH3" s="1"/>
      <c r="AI3" s="1"/>
      <c r="AJ3" s="1"/>
      <c r="AK3" s="1"/>
      <c r="AL3" s="13"/>
      <c r="AM3" s="13"/>
      <c r="AN3" s="13"/>
      <c r="AO3" s="13"/>
      <c r="AP3" s="13"/>
      <c r="AQ3" s="14"/>
      <c r="AR3" s="14"/>
      <c r="AS3" s="14"/>
      <c r="AT3" s="14"/>
      <c r="AU3" s="14"/>
      <c r="AV3" s="14"/>
      <c r="AW3" s="14"/>
      <c r="AX3" s="14"/>
      <c r="AY3" s="14"/>
      <c r="AZ3" s="14"/>
      <c r="BA3" s="14"/>
      <c r="BB3" s="14"/>
      <c r="BC3" s="14"/>
      <c r="BD3" s="14"/>
    </row>
    <row r="4" spans="1:56" s="47" customFormat="1" x14ac:dyDescent="0.25">
      <c r="A4" s="1"/>
      <c r="B4" s="231" t="s">
        <v>50</v>
      </c>
      <c r="C4" s="51"/>
      <c r="D4" s="51"/>
      <c r="E4" s="8"/>
      <c r="F4" s="8"/>
      <c r="G4" s="11"/>
      <c r="H4" s="1"/>
      <c r="I4" s="1"/>
      <c r="J4" s="12"/>
      <c r="K4" s="1"/>
      <c r="L4" s="1"/>
      <c r="M4" s="1"/>
      <c r="N4" s="1"/>
      <c r="O4" s="1"/>
      <c r="P4" s="1"/>
      <c r="Q4" s="1"/>
      <c r="R4" s="1"/>
      <c r="S4" s="1"/>
      <c r="T4" s="1"/>
      <c r="U4" s="1"/>
      <c r="V4" s="1"/>
      <c r="W4" s="1"/>
      <c r="X4" s="1"/>
      <c r="Y4" s="1"/>
      <c r="Z4" s="1"/>
      <c r="AA4" s="1"/>
      <c r="AB4" s="1"/>
      <c r="AC4" s="1"/>
      <c r="AD4" s="1"/>
      <c r="AE4" s="1"/>
      <c r="AF4" s="1"/>
      <c r="AG4" s="1"/>
      <c r="AH4" s="1"/>
      <c r="AI4" s="1"/>
      <c r="AJ4" s="1"/>
      <c r="AK4" s="1"/>
      <c r="AL4" s="13"/>
      <c r="AM4" s="13"/>
      <c r="AN4" s="13"/>
      <c r="AO4" s="13"/>
      <c r="AP4" s="13"/>
      <c r="AQ4" s="14"/>
      <c r="AR4" s="14"/>
      <c r="AS4" s="14"/>
      <c r="AT4" s="14"/>
      <c r="AU4" s="14"/>
      <c r="AV4" s="14"/>
      <c r="AW4" s="14"/>
      <c r="AX4" s="14"/>
      <c r="AY4" s="14"/>
      <c r="AZ4" s="14"/>
      <c r="BA4" s="14"/>
      <c r="BB4" s="14"/>
      <c r="BC4" s="14"/>
      <c r="BD4" s="14"/>
    </row>
    <row r="5" spans="1:56" s="47" customFormat="1" x14ac:dyDescent="0.25">
      <c r="A5" s="1"/>
      <c r="B5" s="231"/>
      <c r="C5" s="51"/>
      <c r="D5" s="51"/>
      <c r="E5" s="8"/>
      <c r="F5" s="8"/>
      <c r="G5" s="11"/>
      <c r="H5" s="1"/>
      <c r="I5" s="1"/>
      <c r="J5" s="12"/>
      <c r="K5" s="1"/>
      <c r="L5" s="1"/>
      <c r="M5" s="1"/>
      <c r="N5" s="1"/>
      <c r="O5" s="1"/>
      <c r="P5" s="1"/>
      <c r="Q5" s="1"/>
      <c r="R5" s="1"/>
      <c r="S5" s="1"/>
      <c r="T5" s="1"/>
      <c r="U5" s="1"/>
      <c r="V5" s="1"/>
      <c r="W5" s="1"/>
      <c r="X5" s="1"/>
      <c r="Y5" s="1"/>
      <c r="Z5" s="1"/>
      <c r="AA5" s="1"/>
      <c r="AB5" s="1"/>
      <c r="AC5" s="1"/>
      <c r="AD5" s="1"/>
      <c r="AE5" s="1"/>
      <c r="AF5" s="1"/>
      <c r="AG5" s="1"/>
      <c r="AH5" s="1"/>
      <c r="AI5" s="1"/>
      <c r="AJ5" s="1"/>
      <c r="AK5" s="1"/>
      <c r="AL5" s="13"/>
      <c r="AM5" s="13"/>
      <c r="AN5" s="13"/>
      <c r="AO5" s="13"/>
      <c r="AP5" s="13"/>
      <c r="AQ5" s="14"/>
      <c r="AR5" s="14"/>
      <c r="AS5" s="14"/>
      <c r="AT5" s="14"/>
      <c r="AU5" s="14"/>
      <c r="AV5" s="14"/>
      <c r="AW5" s="14"/>
      <c r="AX5" s="14"/>
      <c r="AY5" s="14"/>
      <c r="AZ5" s="14"/>
      <c r="BA5" s="14"/>
      <c r="BB5" s="14"/>
      <c r="BC5" s="14"/>
      <c r="BD5" s="14"/>
    </row>
    <row r="6" spans="1:56" s="47" customFormat="1" x14ac:dyDescent="0.25">
      <c r="A6" s="1"/>
      <c r="B6" s="107" t="s">
        <v>58</v>
      </c>
      <c r="C6" s="107" t="s">
        <v>149</v>
      </c>
      <c r="D6" s="107" t="s">
        <v>150</v>
      </c>
      <c r="E6" s="8"/>
      <c r="F6" s="8"/>
      <c r="G6" s="11"/>
      <c r="H6" s="1"/>
      <c r="I6" s="1"/>
      <c r="J6" s="12"/>
      <c r="K6" s="1"/>
      <c r="L6" s="1"/>
      <c r="M6" s="1"/>
      <c r="N6" s="1"/>
      <c r="O6" s="1"/>
      <c r="P6" s="1"/>
      <c r="Q6" s="1"/>
      <c r="R6" s="1"/>
      <c r="S6" s="1"/>
      <c r="T6" s="1"/>
      <c r="U6" s="1"/>
      <c r="V6" s="1"/>
      <c r="W6" s="1"/>
      <c r="X6" s="1"/>
      <c r="Y6" s="1"/>
      <c r="Z6" s="1"/>
      <c r="AA6" s="1"/>
      <c r="AB6" s="1"/>
      <c r="AC6" s="1"/>
      <c r="AD6" s="1"/>
      <c r="AE6" s="1"/>
      <c r="AF6" s="1"/>
      <c r="AG6" s="1"/>
      <c r="AH6" s="1"/>
      <c r="AI6" s="1"/>
      <c r="AJ6" s="1"/>
      <c r="AK6" s="1"/>
      <c r="AL6" s="13"/>
      <c r="AM6" s="13"/>
      <c r="AN6" s="13"/>
      <c r="AO6" s="13"/>
      <c r="AP6" s="13"/>
      <c r="AQ6" s="14"/>
      <c r="AR6" s="14"/>
      <c r="AS6" s="14"/>
      <c r="AT6" s="14"/>
      <c r="AU6" s="14"/>
      <c r="AV6" s="14"/>
      <c r="AW6" s="14"/>
      <c r="AX6" s="14"/>
      <c r="AY6" s="14"/>
      <c r="AZ6" s="14"/>
      <c r="BA6" s="14"/>
      <c r="BB6" s="14"/>
      <c r="BC6" s="14"/>
      <c r="BD6" s="14"/>
    </row>
    <row r="7" spans="1:56" s="47" customFormat="1" x14ac:dyDescent="0.25">
      <c r="A7" s="1"/>
      <c r="B7" s="139">
        <v>2014</v>
      </c>
      <c r="C7" s="161">
        <f>Ej.7!F8</f>
        <v>9000000</v>
      </c>
      <c r="D7" s="140">
        <f>Ej.7!G8</f>
        <v>6000</v>
      </c>
      <c r="E7" s="8"/>
      <c r="F7" s="8"/>
      <c r="G7" s="11"/>
      <c r="H7" s="1"/>
      <c r="I7" s="1"/>
      <c r="J7" s="12"/>
      <c r="K7" s="1"/>
      <c r="L7" s="1"/>
      <c r="M7" s="1"/>
      <c r="N7" s="1"/>
      <c r="O7" s="1"/>
      <c r="P7" s="1"/>
      <c r="Q7" s="1"/>
      <c r="R7" s="1"/>
      <c r="S7" s="1"/>
      <c r="T7" s="1"/>
      <c r="U7" s="1"/>
      <c r="V7" s="1"/>
      <c r="W7" s="1"/>
      <c r="X7" s="1"/>
      <c r="Y7" s="1"/>
      <c r="Z7" s="1"/>
      <c r="AA7" s="1"/>
      <c r="AB7" s="1"/>
      <c r="AC7" s="1"/>
      <c r="AD7" s="1"/>
      <c r="AE7" s="1"/>
      <c r="AF7" s="1"/>
      <c r="AG7" s="1"/>
      <c r="AH7" s="1"/>
      <c r="AI7" s="1"/>
      <c r="AJ7" s="1"/>
      <c r="AK7" s="1"/>
      <c r="AL7" s="13"/>
      <c r="AM7" s="13"/>
      <c r="AN7" s="13"/>
      <c r="AO7" s="13"/>
      <c r="AP7" s="13"/>
      <c r="AQ7" s="14"/>
      <c r="AR7" s="14"/>
      <c r="AS7" s="14"/>
      <c r="AT7" s="14"/>
      <c r="AU7" s="14"/>
      <c r="AV7" s="14"/>
      <c r="AW7" s="14"/>
      <c r="AX7" s="14"/>
      <c r="AY7" s="14"/>
      <c r="AZ7" s="14"/>
      <c r="BA7" s="14"/>
      <c r="BB7" s="14"/>
      <c r="BC7" s="14"/>
      <c r="BD7" s="14"/>
    </row>
    <row r="8" spans="1:56" s="47" customFormat="1" x14ac:dyDescent="0.25">
      <c r="A8" s="1"/>
      <c r="B8" s="139">
        <f>B7+1</f>
        <v>2015</v>
      </c>
      <c r="C8" s="161">
        <f>Ej.7!F9</f>
        <v>1000000</v>
      </c>
      <c r="D8" s="140">
        <f>Ej.7!G9</f>
        <v>2000</v>
      </c>
      <c r="E8" s="8"/>
      <c r="F8" s="8"/>
      <c r="G8" s="11"/>
      <c r="H8" s="1"/>
      <c r="I8" s="1"/>
      <c r="J8" s="12"/>
      <c r="K8" s="1"/>
      <c r="L8" s="1"/>
      <c r="M8" s="1"/>
      <c r="N8" s="1"/>
      <c r="O8" s="1"/>
      <c r="P8" s="1"/>
      <c r="Q8" s="1"/>
      <c r="R8" s="1"/>
      <c r="S8" s="1"/>
      <c r="T8" s="1"/>
      <c r="U8" s="1"/>
      <c r="V8" s="1"/>
      <c r="W8" s="1"/>
      <c r="X8" s="1"/>
      <c r="Y8" s="1"/>
      <c r="Z8" s="1"/>
      <c r="AA8" s="1"/>
      <c r="AB8" s="1"/>
      <c r="AC8" s="1"/>
      <c r="AD8" s="1"/>
      <c r="AE8" s="1"/>
      <c r="AF8" s="1"/>
      <c r="AG8" s="1"/>
      <c r="AH8" s="1"/>
      <c r="AI8" s="1"/>
      <c r="AJ8" s="1"/>
      <c r="AK8" s="1"/>
      <c r="AL8" s="13"/>
      <c r="AM8" s="13"/>
      <c r="AN8" s="13"/>
      <c r="AO8" s="13"/>
      <c r="AP8" s="13"/>
      <c r="AQ8" s="14"/>
      <c r="AR8" s="14"/>
      <c r="AS8" s="14"/>
      <c r="AT8" s="14"/>
      <c r="AU8" s="14"/>
      <c r="AV8" s="14"/>
      <c r="AW8" s="14"/>
      <c r="AX8" s="14"/>
      <c r="AY8" s="14"/>
      <c r="AZ8" s="14"/>
      <c r="BA8" s="14"/>
      <c r="BB8" s="14"/>
      <c r="BC8" s="14"/>
      <c r="BD8" s="14"/>
    </row>
    <row r="9" spans="1:56" s="47" customFormat="1" x14ac:dyDescent="0.25">
      <c r="A9" s="1"/>
      <c r="B9" s="164" t="s">
        <v>128</v>
      </c>
      <c r="C9" s="161">
        <f>SUM(C7:C8)</f>
        <v>10000000</v>
      </c>
      <c r="D9" s="161">
        <f>SUM(D7:D8)</f>
        <v>8000</v>
      </c>
      <c r="E9" s="8"/>
      <c r="F9" s="8"/>
      <c r="G9" s="11"/>
      <c r="H9" s="1"/>
      <c r="I9" s="1"/>
      <c r="J9" s="12"/>
      <c r="K9" s="1"/>
      <c r="L9" s="1"/>
      <c r="M9" s="1"/>
      <c r="N9" s="1"/>
      <c r="O9" s="1"/>
      <c r="P9" s="1"/>
      <c r="Q9" s="1"/>
      <c r="R9" s="1"/>
      <c r="S9" s="1"/>
      <c r="T9" s="1"/>
      <c r="U9" s="1"/>
      <c r="V9" s="1"/>
      <c r="W9" s="1"/>
      <c r="X9" s="1"/>
      <c r="Y9" s="1"/>
      <c r="Z9" s="1"/>
      <c r="AA9" s="1"/>
      <c r="AB9" s="1"/>
      <c r="AC9" s="1"/>
      <c r="AD9" s="1"/>
      <c r="AE9" s="1"/>
      <c r="AF9" s="1"/>
      <c r="AG9" s="1"/>
      <c r="AH9" s="1"/>
      <c r="AI9" s="1"/>
      <c r="AJ9" s="1"/>
      <c r="AK9" s="1"/>
      <c r="AL9" s="13"/>
      <c r="AM9" s="13"/>
      <c r="AN9" s="13"/>
      <c r="AO9" s="13"/>
      <c r="AP9" s="13"/>
      <c r="AQ9" s="14"/>
      <c r="AR9" s="14"/>
      <c r="AS9" s="14"/>
      <c r="AT9" s="14"/>
      <c r="AU9" s="14"/>
      <c r="AV9" s="14"/>
      <c r="AW9" s="14"/>
      <c r="AX9" s="14"/>
      <c r="AY9" s="14"/>
      <c r="AZ9" s="14"/>
      <c r="BA9" s="14"/>
      <c r="BB9" s="14"/>
      <c r="BC9" s="14"/>
      <c r="BD9" s="14"/>
    </row>
    <row r="10" spans="1:56" s="47" customFormat="1" x14ac:dyDescent="0.25">
      <c r="A10" s="1"/>
      <c r="B10" s="150" t="s">
        <v>151</v>
      </c>
      <c r="C10" s="8"/>
      <c r="D10" s="163">
        <f>C9+D9</f>
        <v>10008000</v>
      </c>
      <c r="E10" s="8"/>
      <c r="F10" s="8"/>
      <c r="G10" s="11"/>
      <c r="H10" s="1"/>
      <c r="I10" s="1"/>
      <c r="J10" s="12"/>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3"/>
      <c r="AM10" s="13"/>
      <c r="AN10" s="13"/>
      <c r="AO10" s="13"/>
      <c r="AP10" s="13"/>
      <c r="AQ10" s="14"/>
      <c r="AR10" s="14"/>
      <c r="AS10" s="14"/>
      <c r="AT10" s="14"/>
      <c r="AU10" s="14"/>
      <c r="AV10" s="14"/>
      <c r="AW10" s="14"/>
      <c r="AX10" s="14"/>
      <c r="AY10" s="14"/>
      <c r="AZ10" s="14"/>
      <c r="BA10" s="14"/>
      <c r="BB10" s="14"/>
      <c r="BC10" s="14"/>
      <c r="BD10" s="14"/>
    </row>
    <row r="11" spans="1:56" s="47" customFormat="1" x14ac:dyDescent="0.25">
      <c r="A11" s="1"/>
      <c r="B11" s="1"/>
      <c r="C11" s="8"/>
      <c r="D11" s="8"/>
      <c r="E11" s="8"/>
      <c r="F11" s="8"/>
      <c r="G11" s="11"/>
      <c r="H11" s="1"/>
      <c r="I11" s="1"/>
      <c r="J11" s="12"/>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3"/>
      <c r="AM11" s="13"/>
      <c r="AN11" s="13"/>
      <c r="AO11" s="13"/>
      <c r="AP11" s="13"/>
      <c r="AQ11" s="14"/>
      <c r="AR11" s="14"/>
      <c r="AS11" s="14"/>
      <c r="AT11" s="14"/>
      <c r="AU11" s="14"/>
      <c r="AV11" s="14"/>
      <c r="AW11" s="14"/>
      <c r="AX11" s="14"/>
      <c r="AY11" s="14"/>
      <c r="AZ11" s="14"/>
      <c r="BA11" s="14"/>
      <c r="BB11" s="14"/>
      <c r="BC11" s="14"/>
      <c r="BD11" s="14"/>
    </row>
    <row r="12" spans="1:56" s="47" customFormat="1" x14ac:dyDescent="0.25">
      <c r="A12" s="1"/>
      <c r="B12" s="1"/>
      <c r="C12" s="8"/>
      <c r="D12" s="8"/>
      <c r="E12" s="8"/>
      <c r="F12" s="8"/>
      <c r="G12" s="11"/>
      <c r="H12" s="1"/>
      <c r="I12" s="1"/>
      <c r="J12" s="12"/>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3"/>
      <c r="AM12" s="13"/>
      <c r="AN12" s="13"/>
      <c r="AO12" s="13"/>
      <c r="AP12" s="13"/>
      <c r="AQ12" s="14"/>
      <c r="AR12" s="14"/>
      <c r="AS12" s="14"/>
      <c r="AT12" s="14"/>
      <c r="AU12" s="14"/>
      <c r="AV12" s="14"/>
      <c r="AW12" s="14"/>
      <c r="AX12" s="14"/>
      <c r="AY12" s="14"/>
      <c r="AZ12" s="14"/>
      <c r="BA12" s="14"/>
      <c r="BB12" s="14"/>
      <c r="BC12" s="14"/>
      <c r="BD12" s="14"/>
    </row>
    <row r="13" spans="1:56" s="47" customFormat="1" x14ac:dyDescent="0.25">
      <c r="A13" s="1"/>
      <c r="B13" s="1"/>
      <c r="C13" s="8"/>
      <c r="D13" s="8"/>
      <c r="E13" s="8"/>
      <c r="F13" s="8"/>
      <c r="G13" s="11"/>
      <c r="H13" s="1"/>
      <c r="I13" s="1"/>
      <c r="J13" s="12"/>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3"/>
      <c r="AM13" s="13"/>
      <c r="AN13" s="13"/>
      <c r="AO13" s="13"/>
      <c r="AP13" s="13"/>
      <c r="AQ13" s="14"/>
      <c r="AR13" s="14"/>
      <c r="AS13" s="14"/>
      <c r="AT13" s="14"/>
      <c r="AU13" s="14"/>
      <c r="AV13" s="14"/>
      <c r="AW13" s="14"/>
      <c r="AX13" s="14"/>
      <c r="AY13" s="14"/>
      <c r="AZ13" s="14"/>
      <c r="BA13" s="14"/>
      <c r="BB13" s="14"/>
      <c r="BC13" s="14"/>
      <c r="BD13" s="14"/>
    </row>
    <row r="14" spans="1:56" s="47" customFormat="1" x14ac:dyDescent="0.25">
      <c r="A14" s="1"/>
      <c r="B14" s="1"/>
      <c r="C14" s="8"/>
      <c r="D14" s="8"/>
      <c r="E14" s="8"/>
      <c r="F14" s="8"/>
      <c r="G14" s="11"/>
      <c r="H14" s="1"/>
      <c r="I14" s="1"/>
      <c r="J14" s="12"/>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3"/>
      <c r="AM14" s="13"/>
      <c r="AN14" s="13"/>
      <c r="AO14" s="13"/>
      <c r="AP14" s="13"/>
      <c r="AQ14" s="14"/>
      <c r="AR14" s="14"/>
      <c r="AS14" s="14"/>
      <c r="AT14" s="14"/>
      <c r="AU14" s="14"/>
      <c r="AV14" s="14"/>
      <c r="AW14" s="14"/>
      <c r="AX14" s="14"/>
      <c r="AY14" s="14"/>
      <c r="AZ14" s="14"/>
      <c r="BA14" s="14"/>
      <c r="BB14" s="14"/>
      <c r="BC14" s="14"/>
      <c r="BD14" s="14"/>
    </row>
    <row r="15" spans="1:56" s="47" customFormat="1" x14ac:dyDescent="0.25">
      <c r="A15" s="1"/>
      <c r="B15" s="1"/>
      <c r="C15" s="8"/>
      <c r="D15" s="8"/>
      <c r="E15" s="8"/>
      <c r="F15" s="8"/>
      <c r="G15" s="11"/>
      <c r="H15" s="1"/>
      <c r="I15" s="1"/>
      <c r="J15" s="12"/>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3"/>
      <c r="AM15" s="13"/>
      <c r="AN15" s="13"/>
      <c r="AO15" s="13"/>
      <c r="AP15" s="13"/>
      <c r="AQ15" s="14"/>
      <c r="AR15" s="14"/>
      <c r="AS15" s="14"/>
      <c r="AT15" s="14"/>
      <c r="AU15" s="14"/>
      <c r="AV15" s="14"/>
      <c r="AW15" s="14"/>
      <c r="AX15" s="14"/>
      <c r="AY15" s="14"/>
      <c r="AZ15" s="14"/>
      <c r="BA15" s="14"/>
      <c r="BB15" s="14"/>
      <c r="BC15" s="14"/>
      <c r="BD15" s="14"/>
    </row>
    <row r="16" spans="1:56" s="47" customFormat="1" x14ac:dyDescent="0.25">
      <c r="A16" s="1"/>
      <c r="B16" s="1"/>
      <c r="C16" s="8"/>
      <c r="D16" s="8"/>
      <c r="E16" s="8"/>
      <c r="F16" s="8"/>
      <c r="G16" s="11"/>
      <c r="H16" s="1"/>
      <c r="I16" s="1"/>
      <c r="J16" s="12"/>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3"/>
      <c r="AM16" s="13"/>
      <c r="AN16" s="13"/>
      <c r="AO16" s="13"/>
      <c r="AP16" s="13"/>
      <c r="AQ16" s="14"/>
      <c r="AR16" s="14"/>
      <c r="AS16" s="14"/>
      <c r="AT16" s="14"/>
      <c r="AU16" s="14"/>
      <c r="AV16" s="14"/>
      <c r="AW16" s="14"/>
      <c r="AX16" s="14"/>
      <c r="AY16" s="14"/>
      <c r="AZ16" s="14"/>
      <c r="BA16" s="14"/>
      <c r="BB16" s="14"/>
      <c r="BC16" s="14"/>
      <c r="BD16" s="14"/>
    </row>
    <row r="17" spans="1:56" s="47" customFormat="1" x14ac:dyDescent="0.25">
      <c r="A17" s="1"/>
      <c r="B17" s="1"/>
      <c r="C17" s="8"/>
      <c r="D17" s="8"/>
      <c r="E17" s="8"/>
      <c r="F17" s="8"/>
      <c r="G17" s="11"/>
      <c r="H17" s="1"/>
      <c r="I17" s="1"/>
      <c r="J17" s="12"/>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3"/>
      <c r="AM17" s="13"/>
      <c r="AN17" s="13"/>
      <c r="AO17" s="13"/>
      <c r="AP17" s="13"/>
      <c r="AQ17" s="14"/>
      <c r="AR17" s="14"/>
      <c r="AS17" s="14"/>
      <c r="AT17" s="14"/>
      <c r="AU17" s="14"/>
      <c r="AV17" s="14"/>
      <c r="AW17" s="14"/>
      <c r="AX17" s="14"/>
      <c r="AY17" s="14"/>
      <c r="AZ17" s="14"/>
      <c r="BA17" s="14"/>
      <c r="BB17" s="14"/>
      <c r="BC17" s="14"/>
      <c r="BD17" s="14"/>
    </row>
    <row r="18" spans="1:56" s="47" customFormat="1" x14ac:dyDescent="0.25">
      <c r="A18" s="1"/>
      <c r="B18" s="1"/>
      <c r="C18" s="8"/>
      <c r="D18" s="8"/>
      <c r="E18" s="8"/>
      <c r="F18" s="8"/>
      <c r="G18" s="11"/>
      <c r="H18" s="1"/>
      <c r="I18" s="1"/>
      <c r="J18" s="12"/>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3"/>
      <c r="AM18" s="13"/>
      <c r="AN18" s="13"/>
      <c r="AO18" s="13"/>
      <c r="AP18" s="13"/>
      <c r="AQ18" s="14"/>
      <c r="AR18" s="14"/>
      <c r="AS18" s="14"/>
      <c r="AT18" s="14"/>
      <c r="AU18" s="14"/>
      <c r="AV18" s="14"/>
      <c r="AW18" s="14"/>
      <c r="AX18" s="14"/>
      <c r="AY18" s="14"/>
      <c r="AZ18" s="14"/>
      <c r="BA18" s="14"/>
      <c r="BB18" s="14"/>
      <c r="BC18" s="14"/>
      <c r="BD18" s="14"/>
    </row>
    <row r="19" spans="1:56" s="47" customFormat="1" x14ac:dyDescent="0.25">
      <c r="A19" s="1"/>
      <c r="B19" s="1"/>
      <c r="C19" s="8"/>
      <c r="D19" s="8"/>
      <c r="E19" s="8"/>
      <c r="F19" s="8"/>
      <c r="G19" s="11"/>
      <c r="H19" s="1"/>
      <c r="I19" s="1"/>
      <c r="J19" s="12"/>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3"/>
      <c r="AM19" s="13"/>
      <c r="AN19" s="13"/>
      <c r="AO19" s="13"/>
      <c r="AP19" s="13"/>
      <c r="AQ19" s="14"/>
      <c r="AR19" s="14"/>
      <c r="AS19" s="14"/>
      <c r="AT19" s="14"/>
      <c r="AU19" s="14"/>
      <c r="AV19" s="14"/>
      <c r="AW19" s="14"/>
      <c r="AX19" s="14"/>
      <c r="AY19" s="14"/>
      <c r="AZ19" s="14"/>
      <c r="BA19" s="14"/>
      <c r="BB19" s="14"/>
      <c r="BC19" s="14"/>
      <c r="BD19" s="14"/>
    </row>
    <row r="20" spans="1:56" s="47" customFormat="1" x14ac:dyDescent="0.25">
      <c r="A20" s="1"/>
      <c r="B20" s="1"/>
      <c r="C20" s="8"/>
      <c r="D20" s="8"/>
      <c r="E20" s="8"/>
      <c r="F20" s="8"/>
      <c r="G20" s="11"/>
      <c r="H20" s="1"/>
      <c r="I20" s="1"/>
      <c r="J20" s="12"/>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3"/>
      <c r="AM20" s="13"/>
      <c r="AN20" s="13"/>
      <c r="AO20" s="13"/>
      <c r="AP20" s="13"/>
      <c r="AQ20" s="14"/>
      <c r="AR20" s="14"/>
      <c r="AS20" s="14"/>
      <c r="AT20" s="14"/>
      <c r="AU20" s="14"/>
      <c r="AV20" s="14"/>
      <c r="AW20" s="14"/>
      <c r="AX20" s="14"/>
      <c r="AY20" s="14"/>
      <c r="AZ20" s="14"/>
      <c r="BA20" s="14"/>
      <c r="BB20" s="14"/>
      <c r="BC20" s="14"/>
      <c r="BD20" s="14"/>
    </row>
    <row r="21" spans="1:56" s="47" customFormat="1" x14ac:dyDescent="0.25">
      <c r="A21" s="1"/>
      <c r="B21" s="1"/>
      <c r="C21" s="8"/>
      <c r="D21" s="8"/>
      <c r="E21" s="8"/>
      <c r="F21" s="8"/>
      <c r="G21" s="11"/>
      <c r="H21" s="1"/>
      <c r="I21" s="1"/>
      <c r="J21" s="12"/>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3"/>
      <c r="AM21" s="13"/>
      <c r="AN21" s="13"/>
      <c r="AO21" s="13"/>
      <c r="AP21" s="13"/>
      <c r="AQ21" s="14"/>
      <c r="AR21" s="14"/>
      <c r="AS21" s="14"/>
      <c r="AT21" s="14"/>
      <c r="AU21" s="14"/>
      <c r="AV21" s="14"/>
      <c r="AW21" s="14"/>
      <c r="AX21" s="14"/>
      <c r="AY21" s="14"/>
      <c r="AZ21" s="14"/>
      <c r="BA21" s="14"/>
      <c r="BB21" s="14"/>
      <c r="BC21" s="14"/>
      <c r="BD21" s="14"/>
    </row>
    <row r="22" spans="1:56" s="47" customFormat="1" x14ac:dyDescent="0.25">
      <c r="A22" s="1"/>
      <c r="B22" s="1"/>
      <c r="C22" s="8"/>
      <c r="D22" s="8"/>
      <c r="E22" s="8"/>
      <c r="F22" s="8"/>
      <c r="G22" s="11"/>
      <c r="H22" s="1"/>
      <c r="I22" s="1"/>
      <c r="J22" s="12"/>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3"/>
      <c r="AM22" s="13"/>
      <c r="AN22" s="13"/>
      <c r="AO22" s="13"/>
      <c r="AP22" s="13"/>
      <c r="AQ22" s="14"/>
      <c r="AR22" s="14"/>
      <c r="AS22" s="14"/>
      <c r="AT22" s="14"/>
      <c r="AU22" s="14"/>
      <c r="AV22" s="14"/>
      <c r="AW22" s="14"/>
      <c r="AX22" s="14"/>
      <c r="AY22" s="14"/>
      <c r="AZ22" s="14"/>
      <c r="BA22" s="14"/>
      <c r="BB22" s="14"/>
      <c r="BC22" s="14"/>
      <c r="BD22" s="14"/>
    </row>
    <row r="23" spans="1:56" s="47" customFormat="1" x14ac:dyDescent="0.25">
      <c r="A23" s="1"/>
      <c r="B23" s="1"/>
      <c r="C23" s="8"/>
      <c r="D23" s="8"/>
      <c r="E23" s="8"/>
      <c r="F23" s="8"/>
      <c r="G23" s="11"/>
      <c r="H23" s="1"/>
      <c r="I23" s="1"/>
      <c r="J23" s="12"/>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3"/>
      <c r="AM23" s="13"/>
      <c r="AN23" s="13"/>
      <c r="AO23" s="13"/>
      <c r="AP23" s="13"/>
      <c r="AQ23" s="14"/>
      <c r="AR23" s="14"/>
      <c r="AS23" s="14"/>
      <c r="AT23" s="14"/>
      <c r="AU23" s="14"/>
      <c r="AV23" s="14"/>
      <c r="AW23" s="14"/>
      <c r="AX23" s="14"/>
      <c r="AY23" s="14"/>
      <c r="AZ23" s="14"/>
      <c r="BA23" s="14"/>
      <c r="BB23" s="14"/>
      <c r="BC23" s="14"/>
      <c r="BD23" s="14"/>
    </row>
    <row r="24" spans="1:56" s="47" customFormat="1" x14ac:dyDescent="0.25">
      <c r="A24" s="1"/>
      <c r="B24" s="1"/>
      <c r="C24" s="8"/>
      <c r="D24" s="8"/>
      <c r="E24" s="8"/>
      <c r="F24" s="8"/>
      <c r="G24" s="11"/>
      <c r="H24" s="1"/>
      <c r="I24" s="1"/>
      <c r="J24" s="12"/>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3"/>
      <c r="AM24" s="13"/>
      <c r="AN24" s="13"/>
      <c r="AO24" s="13"/>
      <c r="AP24" s="13"/>
      <c r="AQ24" s="14"/>
      <c r="AR24" s="14"/>
      <c r="AS24" s="14"/>
      <c r="AT24" s="14"/>
      <c r="AU24" s="14"/>
      <c r="AV24" s="14"/>
      <c r="AW24" s="14"/>
      <c r="AX24" s="14"/>
      <c r="AY24" s="14"/>
      <c r="AZ24" s="14"/>
      <c r="BA24" s="14"/>
      <c r="BB24" s="14"/>
      <c r="BC24" s="14"/>
      <c r="BD24" s="14"/>
    </row>
    <row r="25" spans="1:56" s="47" customFormat="1" x14ac:dyDescent="0.25">
      <c r="A25" s="1"/>
      <c r="B25" s="1"/>
      <c r="C25" s="8"/>
      <c r="D25" s="8"/>
      <c r="E25" s="8"/>
      <c r="F25" s="8"/>
      <c r="G25" s="11"/>
      <c r="H25" s="1"/>
      <c r="I25" s="1"/>
      <c r="J25" s="12"/>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3"/>
      <c r="AM25" s="13"/>
      <c r="AN25" s="13"/>
      <c r="AO25" s="13"/>
      <c r="AP25" s="13"/>
      <c r="AQ25" s="14"/>
      <c r="AR25" s="14"/>
      <c r="AS25" s="14"/>
      <c r="AT25" s="14"/>
      <c r="AU25" s="14"/>
      <c r="AV25" s="14"/>
      <c r="AW25" s="14"/>
      <c r="AX25" s="14"/>
      <c r="AY25" s="14"/>
      <c r="AZ25" s="14"/>
      <c r="BA25" s="14"/>
      <c r="BB25" s="14"/>
      <c r="BC25" s="14"/>
      <c r="BD25" s="14"/>
    </row>
    <row r="26" spans="1:56" s="47" customFormat="1" x14ac:dyDescent="0.25">
      <c r="A26" s="1"/>
      <c r="B26" s="1"/>
      <c r="C26" s="8"/>
      <c r="D26" s="8"/>
      <c r="E26" s="8"/>
      <c r="F26" s="8"/>
      <c r="G26" s="11"/>
      <c r="H26" s="1"/>
      <c r="I26" s="1"/>
      <c r="J26" s="12"/>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3"/>
      <c r="AM26" s="13"/>
      <c r="AN26" s="13"/>
      <c r="AO26" s="13"/>
      <c r="AP26" s="13"/>
      <c r="AQ26" s="14"/>
      <c r="AR26" s="14"/>
      <c r="AS26" s="14"/>
      <c r="AT26" s="14"/>
      <c r="AU26" s="14"/>
      <c r="AV26" s="14"/>
      <c r="AW26" s="14"/>
      <c r="AX26" s="14"/>
      <c r="AY26" s="14"/>
      <c r="AZ26" s="14"/>
      <c r="BA26" s="14"/>
      <c r="BB26" s="14"/>
      <c r="BC26" s="14"/>
      <c r="BD26" s="14"/>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BB376-D1EE-4930-8D71-427DE2AF2AC3}">
  <sheetPr>
    <tabColor theme="5" tint="0.79998168889431442"/>
  </sheetPr>
  <dimension ref="A2:DI35"/>
  <sheetViews>
    <sheetView topLeftCell="A5" zoomScale="110" zoomScaleNormal="110" workbookViewId="0">
      <selection activeCell="I28" sqref="I28"/>
    </sheetView>
  </sheetViews>
  <sheetFormatPr baseColWidth="10" defaultRowHeight="15" x14ac:dyDescent="0.25"/>
  <cols>
    <col min="1" max="1" width="5.42578125" style="122" customWidth="1"/>
    <col min="2" max="2" width="11.5703125" style="234" bestFit="1" customWidth="1"/>
    <col min="3" max="3" width="14" style="234" customWidth="1"/>
    <col min="4" max="4" width="25.42578125" style="234" customWidth="1"/>
    <col min="5" max="5" width="13" style="234" customWidth="1"/>
    <col min="6" max="6" width="14.42578125" style="234" bestFit="1" customWidth="1"/>
    <col min="7" max="7" width="15.140625" style="234" customWidth="1"/>
    <col min="8" max="8" width="16.7109375" style="234" customWidth="1"/>
    <col min="9" max="9" width="14" style="234" customWidth="1"/>
    <col min="10" max="10" width="14.7109375" style="234" customWidth="1"/>
    <col min="11" max="11" width="13.85546875" style="234" bestFit="1" customWidth="1"/>
    <col min="12" max="12" width="11.42578125" style="122"/>
    <col min="13" max="113" width="11.42578125" style="59"/>
  </cols>
  <sheetData>
    <row r="2" spans="2:12" x14ac:dyDescent="0.25">
      <c r="B2" s="187" t="s">
        <v>48</v>
      </c>
    </row>
    <row r="3" spans="2:12" x14ac:dyDescent="0.25">
      <c r="B3" s="272" t="s">
        <v>49</v>
      </c>
      <c r="C3" s="273"/>
    </row>
    <row r="4" spans="2:12" x14ac:dyDescent="0.25">
      <c r="B4" s="187" t="s">
        <v>50</v>
      </c>
    </row>
    <row r="5" spans="2:12" x14ac:dyDescent="0.25">
      <c r="G5" s="235" t="s">
        <v>47</v>
      </c>
      <c r="H5" s="236"/>
      <c r="I5" s="237">
        <v>0.12</v>
      </c>
    </row>
    <row r="6" spans="2:12" x14ac:dyDescent="0.25">
      <c r="G6" s="187"/>
      <c r="I6" s="238"/>
    </row>
    <row r="7" spans="2:12" ht="48" customHeight="1" x14ac:dyDescent="0.25">
      <c r="B7" s="239" t="s">
        <v>130</v>
      </c>
      <c r="C7" s="239" t="s">
        <v>19</v>
      </c>
      <c r="D7" s="239" t="str">
        <f>Ej.5!B5</f>
        <v>BENEFICIO POR AHORRO EN COSTOS DE OPERACION VEHICULAR</v>
      </c>
      <c r="E7" s="239" t="str">
        <f>Ej.5!B31</f>
        <v>BENEFICIO POR TURISMO</v>
      </c>
      <c r="F7" s="239" t="s">
        <v>131</v>
      </c>
      <c r="G7" s="239" t="s">
        <v>132</v>
      </c>
      <c r="H7" s="239" t="s">
        <v>49</v>
      </c>
      <c r="I7" s="239" t="s">
        <v>133</v>
      </c>
      <c r="J7" s="240"/>
    </row>
    <row r="8" spans="2:12" x14ac:dyDescent="0.25">
      <c r="B8" s="241">
        <v>0</v>
      </c>
      <c r="C8" s="241">
        <v>2014</v>
      </c>
      <c r="D8" s="242"/>
      <c r="E8" s="242"/>
      <c r="F8" s="242">
        <v>9000000</v>
      </c>
      <c r="G8" s="242">
        <v>6000</v>
      </c>
      <c r="H8" s="242">
        <f>D8+E8-F8-G8</f>
        <v>-9006000</v>
      </c>
      <c r="I8" s="131">
        <f>H8/(1+$I$5)^B8</f>
        <v>-9006000</v>
      </c>
      <c r="J8" s="243"/>
    </row>
    <row r="9" spans="2:12" x14ac:dyDescent="0.25">
      <c r="B9" s="241">
        <f>B8+1</f>
        <v>1</v>
      </c>
      <c r="C9" s="241">
        <f>C8+1</f>
        <v>2015</v>
      </c>
      <c r="D9" s="244">
        <f>Ej.5!G9</f>
        <v>1042699.51</v>
      </c>
      <c r="E9" s="245">
        <f>Ej.5!D35</f>
        <v>276413.09999999998</v>
      </c>
      <c r="F9" s="242">
        <v>1000000</v>
      </c>
      <c r="G9" s="242">
        <v>2000</v>
      </c>
      <c r="H9" s="242">
        <f t="shared" ref="H9:H27" si="0">D9+E9-F9-G9</f>
        <v>317112.60999999987</v>
      </c>
      <c r="I9" s="131">
        <f t="shared" ref="I9:I27" si="1">H9/(1+$I$5)^B9</f>
        <v>283136.2589285713</v>
      </c>
      <c r="J9" s="243"/>
      <c r="K9" s="243"/>
    </row>
    <row r="10" spans="2:12" x14ac:dyDescent="0.25">
      <c r="B10" s="241">
        <f t="shared" ref="B10:B27" si="2">B9+1</f>
        <v>2</v>
      </c>
      <c r="C10" s="241">
        <f t="shared" ref="C10:C27" si="3">C9+1</f>
        <v>2016</v>
      </c>
      <c r="D10" s="244">
        <f>Ej.5!G10</f>
        <v>1069674.8399999999</v>
      </c>
      <c r="E10" s="245">
        <f>Ej.5!D36</f>
        <v>295762.02</v>
      </c>
      <c r="F10" s="242"/>
      <c r="G10" s="242"/>
      <c r="H10" s="242">
        <f t="shared" si="0"/>
        <v>1365436.8599999999</v>
      </c>
      <c r="I10" s="131">
        <f t="shared" si="1"/>
        <v>1088517.9049744895</v>
      </c>
    </row>
    <row r="11" spans="2:12" x14ac:dyDescent="0.25">
      <c r="B11" s="241">
        <f t="shared" si="2"/>
        <v>3</v>
      </c>
      <c r="C11" s="241">
        <f t="shared" si="3"/>
        <v>2017</v>
      </c>
      <c r="D11" s="244">
        <f>Ej.5!G11</f>
        <v>1096877.92</v>
      </c>
      <c r="E11" s="245">
        <f>Ej.5!D37</f>
        <v>316465.36</v>
      </c>
      <c r="F11" s="242"/>
      <c r="G11" s="242"/>
      <c r="H11" s="242">
        <f t="shared" si="0"/>
        <v>1413343.2799999998</v>
      </c>
      <c r="I11" s="131">
        <f t="shared" si="1"/>
        <v>1005989.8300838188</v>
      </c>
    </row>
    <row r="12" spans="2:12" x14ac:dyDescent="0.25">
      <c r="B12" s="241">
        <f t="shared" si="2"/>
        <v>4</v>
      </c>
      <c r="C12" s="241">
        <f t="shared" si="3"/>
        <v>2018</v>
      </c>
      <c r="D12" s="244">
        <f>Ej.5!G12</f>
        <v>1125070.3500000001</v>
      </c>
      <c r="E12" s="245">
        <f>Ej.5!D38</f>
        <v>338617.93</v>
      </c>
      <c r="F12" s="242"/>
      <c r="G12" s="242"/>
      <c r="H12" s="242">
        <f t="shared" si="0"/>
        <v>1463688.28</v>
      </c>
      <c r="I12" s="131">
        <f t="shared" si="1"/>
        <v>930200.36308927252</v>
      </c>
      <c r="L12" s="246"/>
    </row>
    <row r="13" spans="2:12" x14ac:dyDescent="0.25">
      <c r="B13" s="241">
        <f t="shared" si="2"/>
        <v>5</v>
      </c>
      <c r="C13" s="241">
        <f t="shared" si="3"/>
        <v>2019</v>
      </c>
      <c r="D13" s="244">
        <f>Ej.5!G13</f>
        <v>1154252.0899999999</v>
      </c>
      <c r="E13" s="245">
        <f>Ej.5!D39</f>
        <v>362321.19</v>
      </c>
      <c r="F13" s="242"/>
      <c r="G13" s="242"/>
      <c r="H13" s="242">
        <f t="shared" si="0"/>
        <v>1516573.2799999998</v>
      </c>
      <c r="I13" s="131">
        <f t="shared" si="1"/>
        <v>860544.40773724264</v>
      </c>
      <c r="K13" s="243"/>
    </row>
    <row r="14" spans="2:12" x14ac:dyDescent="0.25">
      <c r="B14" s="241">
        <f t="shared" si="2"/>
        <v>6</v>
      </c>
      <c r="C14" s="241">
        <f t="shared" si="3"/>
        <v>2020</v>
      </c>
      <c r="D14" s="244">
        <f>Ej.5!G14</f>
        <v>1184309.3</v>
      </c>
      <c r="E14" s="245">
        <f>Ej.5!D40</f>
        <v>387683.67</v>
      </c>
      <c r="F14" s="242"/>
      <c r="G14" s="242"/>
      <c r="H14" s="242">
        <f t="shared" si="0"/>
        <v>1571992.97</v>
      </c>
      <c r="I14" s="131">
        <f t="shared" si="1"/>
        <v>796420.5608739662</v>
      </c>
    </row>
    <row r="15" spans="2:12" x14ac:dyDescent="0.25">
      <c r="B15" s="241">
        <f t="shared" si="2"/>
        <v>7</v>
      </c>
      <c r="C15" s="241">
        <f t="shared" si="3"/>
        <v>2021</v>
      </c>
      <c r="D15" s="244">
        <f>Ej.5!G15</f>
        <v>1212501.71</v>
      </c>
      <c r="E15" s="245">
        <f>Ej.5!D41</f>
        <v>414821.53</v>
      </c>
      <c r="F15" s="242"/>
      <c r="G15" s="242"/>
      <c r="H15" s="242">
        <f t="shared" si="0"/>
        <v>1627323.24</v>
      </c>
      <c r="I15" s="131">
        <f t="shared" si="1"/>
        <v>736118.39071349113</v>
      </c>
    </row>
    <row r="16" spans="2:12" x14ac:dyDescent="0.25">
      <c r="B16" s="241">
        <f t="shared" si="2"/>
        <v>8</v>
      </c>
      <c r="C16" s="241">
        <f t="shared" si="3"/>
        <v>2022</v>
      </c>
      <c r="D16" s="244">
        <f>Ej.5!G16</f>
        <v>1240808.01</v>
      </c>
      <c r="E16" s="245">
        <f>Ej.5!D42</f>
        <v>443859.04</v>
      </c>
      <c r="F16" s="242"/>
      <c r="G16" s="242"/>
      <c r="H16" s="242">
        <f t="shared" si="0"/>
        <v>1684667.05</v>
      </c>
      <c r="I16" s="131">
        <f t="shared" si="1"/>
        <v>680408.76622448128</v>
      </c>
    </row>
    <row r="17" spans="2:9" x14ac:dyDescent="0.25">
      <c r="B17" s="241">
        <f t="shared" si="2"/>
        <v>9</v>
      </c>
      <c r="C17" s="241">
        <f t="shared" si="3"/>
        <v>2023</v>
      </c>
      <c r="D17" s="244">
        <f>Ej.5!G17</f>
        <v>1270103.6400000001</v>
      </c>
      <c r="E17" s="245">
        <f>Ej.5!D43</f>
        <v>474929.17</v>
      </c>
      <c r="F17" s="242"/>
      <c r="G17" s="242"/>
      <c r="H17" s="242">
        <f t="shared" si="0"/>
        <v>1745032.81</v>
      </c>
      <c r="I17" s="131">
        <f t="shared" si="1"/>
        <v>629276.32520777604</v>
      </c>
    </row>
    <row r="18" spans="2:9" x14ac:dyDescent="0.25">
      <c r="B18" s="241">
        <f t="shared" si="2"/>
        <v>10</v>
      </c>
      <c r="C18" s="241">
        <f t="shared" si="3"/>
        <v>2024</v>
      </c>
      <c r="D18" s="244">
        <f>Ej.5!G18</f>
        <v>1300388.6099999999</v>
      </c>
      <c r="E18" s="245">
        <f>Ej.5!D44</f>
        <v>508174.21</v>
      </c>
      <c r="F18" s="242"/>
      <c r="G18" s="242"/>
      <c r="H18" s="242">
        <f t="shared" si="0"/>
        <v>1808562.8199999998</v>
      </c>
      <c r="I18" s="131">
        <f t="shared" si="1"/>
        <v>582308.82473299629</v>
      </c>
    </row>
    <row r="19" spans="2:9" x14ac:dyDescent="0.25">
      <c r="B19" s="241">
        <f t="shared" si="2"/>
        <v>11</v>
      </c>
      <c r="C19" s="241">
        <f t="shared" si="3"/>
        <v>2025</v>
      </c>
      <c r="D19" s="244">
        <f>Ej.5!G19</f>
        <v>1330787.44</v>
      </c>
      <c r="E19" s="245">
        <f>Ej.5!D45</f>
        <v>543746.4</v>
      </c>
      <c r="F19" s="242"/>
      <c r="G19" s="242"/>
      <c r="H19" s="242">
        <f t="shared" si="0"/>
        <v>1874533.8399999999</v>
      </c>
      <c r="I19" s="131">
        <f t="shared" si="1"/>
        <v>538883.68532463012</v>
      </c>
    </row>
    <row r="20" spans="2:9" x14ac:dyDescent="0.25">
      <c r="B20" s="241">
        <f t="shared" si="2"/>
        <v>12</v>
      </c>
      <c r="C20" s="241">
        <f t="shared" si="3"/>
        <v>2026</v>
      </c>
      <c r="D20" s="244">
        <f>Ej.5!G20</f>
        <v>1359563.5</v>
      </c>
      <c r="E20" s="245">
        <f>Ej.5!D46</f>
        <v>581808.65</v>
      </c>
      <c r="F20" s="242"/>
      <c r="G20" s="242"/>
      <c r="H20" s="242">
        <f t="shared" si="0"/>
        <v>1941372.15</v>
      </c>
      <c r="I20" s="131">
        <f t="shared" si="1"/>
        <v>498301.87704283965</v>
      </c>
    </row>
    <row r="21" spans="2:9" x14ac:dyDescent="0.25">
      <c r="B21" s="241">
        <f t="shared" si="2"/>
        <v>13</v>
      </c>
      <c r="C21" s="241">
        <f t="shared" si="3"/>
        <v>2027</v>
      </c>
      <c r="D21" s="244">
        <f>Ej.5!G21</f>
        <v>1388453.4300000002</v>
      </c>
      <c r="E21" s="245">
        <f>Ej.5!D47</f>
        <v>622535.26</v>
      </c>
      <c r="F21" s="242"/>
      <c r="G21" s="242"/>
      <c r="H21" s="242">
        <f t="shared" si="0"/>
        <v>2010988.6900000002</v>
      </c>
      <c r="I21" s="131">
        <f t="shared" si="1"/>
        <v>460866.70439096075</v>
      </c>
    </row>
    <row r="22" spans="2:9" x14ac:dyDescent="0.25">
      <c r="B22" s="241">
        <f t="shared" si="2"/>
        <v>14</v>
      </c>
      <c r="C22" s="241">
        <f t="shared" si="3"/>
        <v>2028</v>
      </c>
      <c r="D22" s="244">
        <f>Ej.5!G22</f>
        <v>1418332.7</v>
      </c>
      <c r="E22" s="245">
        <f>Ej.5!D48</f>
        <v>666112.73</v>
      </c>
      <c r="F22" s="242"/>
      <c r="G22" s="242"/>
      <c r="H22" s="242">
        <f t="shared" si="0"/>
        <v>2084445.43</v>
      </c>
      <c r="I22" s="131">
        <f t="shared" si="1"/>
        <v>426518.83329467574</v>
      </c>
    </row>
    <row r="23" spans="2:9" x14ac:dyDescent="0.25">
      <c r="B23" s="241">
        <f t="shared" si="2"/>
        <v>15</v>
      </c>
      <c r="C23" s="241">
        <f t="shared" si="3"/>
        <v>2029</v>
      </c>
      <c r="D23" s="244">
        <f>Ej.5!G23</f>
        <v>1448439.72</v>
      </c>
      <c r="E23" s="245">
        <f>Ej.5!D49</f>
        <v>712740.62</v>
      </c>
      <c r="F23" s="242"/>
      <c r="G23" s="242"/>
      <c r="H23" s="242">
        <f t="shared" si="0"/>
        <v>2161180.34</v>
      </c>
      <c r="I23" s="131">
        <f t="shared" si="1"/>
        <v>394839.56803569099</v>
      </c>
    </row>
    <row r="24" spans="2:9" x14ac:dyDescent="0.25">
      <c r="B24" s="241">
        <f t="shared" si="2"/>
        <v>16</v>
      </c>
      <c r="C24" s="241">
        <f t="shared" si="3"/>
        <v>2030</v>
      </c>
      <c r="D24" s="244">
        <f>Ej.5!G24</f>
        <v>1479941.78</v>
      </c>
      <c r="E24" s="245">
        <f>Ej.5!D50</f>
        <v>762632.46</v>
      </c>
      <c r="F24" s="242"/>
      <c r="G24" s="242"/>
      <c r="H24" s="242">
        <f t="shared" si="0"/>
        <v>2242574.2400000002</v>
      </c>
      <c r="I24" s="131">
        <f t="shared" si="1"/>
        <v>365812.43683518132</v>
      </c>
    </row>
    <row r="25" spans="2:9" x14ac:dyDescent="0.25">
      <c r="B25" s="241">
        <f t="shared" si="2"/>
        <v>17</v>
      </c>
      <c r="C25" s="241">
        <f t="shared" si="3"/>
        <v>2031</v>
      </c>
      <c r="D25" s="244">
        <f>Ej.5!G25</f>
        <v>1512433.1600000001</v>
      </c>
      <c r="E25" s="245">
        <f>Ej.5!D51</f>
        <v>816016.73</v>
      </c>
      <c r="F25" s="242"/>
      <c r="G25" s="242"/>
      <c r="H25" s="242">
        <f t="shared" si="0"/>
        <v>2328449.89</v>
      </c>
      <c r="I25" s="131">
        <f t="shared" si="1"/>
        <v>339125.54962056439</v>
      </c>
    </row>
    <row r="26" spans="2:9" x14ac:dyDescent="0.25">
      <c r="B26" s="241">
        <f t="shared" si="2"/>
        <v>18</v>
      </c>
      <c r="C26" s="241">
        <f t="shared" si="3"/>
        <v>2032</v>
      </c>
      <c r="D26" s="244">
        <f>Ej.5!G26</f>
        <v>1545152.31</v>
      </c>
      <c r="E26" s="245">
        <f>Ej.5!D52</f>
        <v>873137.9</v>
      </c>
      <c r="F26" s="242"/>
      <c r="G26" s="242"/>
      <c r="H26" s="242">
        <f t="shared" si="0"/>
        <v>2418290.21</v>
      </c>
      <c r="I26" s="131">
        <f t="shared" si="1"/>
        <v>314473.46769287478</v>
      </c>
    </row>
    <row r="27" spans="2:9" x14ac:dyDescent="0.25">
      <c r="B27" s="241">
        <f t="shared" si="2"/>
        <v>19</v>
      </c>
      <c r="C27" s="241">
        <f t="shared" si="3"/>
        <v>2033</v>
      </c>
      <c r="D27" s="244">
        <f>Ej.5!G27</f>
        <v>1578860.79</v>
      </c>
      <c r="E27" s="245">
        <f>Ej.5!D53</f>
        <v>934257.56</v>
      </c>
      <c r="F27" s="242"/>
      <c r="G27" s="242"/>
      <c r="H27" s="242">
        <f t="shared" si="0"/>
        <v>2513118.35</v>
      </c>
      <c r="I27" s="131">
        <f t="shared" si="1"/>
        <v>291790.07156254706</v>
      </c>
    </row>
    <row r="28" spans="2:9" x14ac:dyDescent="0.25">
      <c r="D28" s="243"/>
      <c r="E28" s="243"/>
      <c r="H28" s="234" t="s">
        <v>44</v>
      </c>
      <c r="I28" s="286">
        <f>SUM(I8:I27)</f>
        <v>2217533.8263660707</v>
      </c>
    </row>
    <row r="29" spans="2:9" x14ac:dyDescent="0.25">
      <c r="E29" s="243"/>
      <c r="I29" s="247"/>
    </row>
    <row r="30" spans="2:9" x14ac:dyDescent="0.25">
      <c r="B30" s="248" t="s">
        <v>42</v>
      </c>
      <c r="C30" s="248" t="s">
        <v>43</v>
      </c>
    </row>
    <row r="31" spans="2:9" x14ac:dyDescent="0.25">
      <c r="B31" s="249" t="s">
        <v>44</v>
      </c>
      <c r="C31" s="232">
        <f>NPV(12%,H9:H27)-F8-G8</f>
        <v>2217533.8263660669</v>
      </c>
      <c r="F31" s="243"/>
    </row>
    <row r="32" spans="2:9" x14ac:dyDescent="0.25">
      <c r="B32" s="249" t="s">
        <v>45</v>
      </c>
      <c r="C32" s="233">
        <f>IRR(H8:H27)</f>
        <v>0.15147452081549551</v>
      </c>
    </row>
    <row r="33" spans="2:5" x14ac:dyDescent="0.25">
      <c r="B33" s="250" t="str">
        <f>Ej.8!F8</f>
        <v>VAN (B)</v>
      </c>
      <c r="C33" s="251">
        <f>Ej.8!F29</f>
        <v>12118176.683508929</v>
      </c>
      <c r="D33" s="138"/>
      <c r="E33" s="138"/>
    </row>
    <row r="34" spans="2:5" x14ac:dyDescent="0.25">
      <c r="B34" s="250" t="str">
        <f>Ej.8!G8</f>
        <v xml:space="preserve">VAN (C) </v>
      </c>
      <c r="C34" s="251">
        <f>Ej.8!G29</f>
        <v>9900642.8571428563</v>
      </c>
    </row>
    <row r="35" spans="2:5" x14ac:dyDescent="0.25">
      <c r="B35" s="249" t="s">
        <v>46</v>
      </c>
      <c r="C35" s="252">
        <f>C33/C34</f>
        <v>1.2239787717184671</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CasoCantonSalcedo-MarcoLogico</vt:lpstr>
      <vt:lpstr>Temario</vt:lpstr>
      <vt:lpstr>Ej.1</vt:lpstr>
      <vt:lpstr>Ej.2</vt:lpstr>
      <vt:lpstr>Ej.3</vt:lpstr>
      <vt:lpstr>Ej.4</vt:lpstr>
      <vt:lpstr>Ej.5</vt:lpstr>
      <vt:lpstr>Ej.6</vt:lpstr>
      <vt:lpstr>Ej.7</vt:lpstr>
      <vt:lpstr>Ej.8</vt:lpstr>
      <vt:lpstr>Ej.9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Antony Chalco</dc:creator>
  <cp:lastModifiedBy>Marco Antonio Chalco Llivisaca</cp:lastModifiedBy>
  <dcterms:created xsi:type="dcterms:W3CDTF">2015-06-05T18:19:34Z</dcterms:created>
  <dcterms:modified xsi:type="dcterms:W3CDTF">2024-03-06T19:32:09Z</dcterms:modified>
</cp:coreProperties>
</file>