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guaygua\Desktop\"/>
    </mc:Choice>
  </mc:AlternateContent>
  <xr:revisionPtr revIDLastSave="0" documentId="13_ncr:1_{09A4029D-ED3D-415B-AAD6-A2AF5CB83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E.T." sheetId="9" r:id="rId1"/>
    <sheet name="A(-) 2016" sheetId="2" state="hidden" r:id="rId2"/>
    <sheet name="A(-)2017" sheetId="3" state="hidden" r:id="rId3"/>
    <sheet name="A-histórico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9" l="1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C29" i="9" l="1"/>
  <c r="AB29" i="9"/>
  <c r="AA29" i="9"/>
  <c r="Z29" i="9"/>
  <c r="Y29" i="9"/>
  <c r="W29" i="9"/>
  <c r="V29" i="9"/>
  <c r="U29" i="9"/>
  <c r="T29" i="9"/>
  <c r="S29" i="9"/>
  <c r="R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C38" i="4" l="1"/>
  <c r="C39" i="4"/>
  <c r="C37" i="4"/>
  <c r="C47" i="4"/>
  <c r="C44" i="4"/>
  <c r="C41" i="4"/>
  <c r="C42" i="4"/>
  <c r="C43" i="4"/>
  <c r="C40" i="4"/>
  <c r="E4" i="4" l="1"/>
  <c r="E5" i="4"/>
  <c r="E29" i="3"/>
  <c r="D29" i="3"/>
  <c r="C29" i="3"/>
  <c r="H25" i="3"/>
  <c r="I25" i="3" s="1"/>
  <c r="E25" i="3"/>
  <c r="F25" i="3" s="1"/>
  <c r="H24" i="3"/>
  <c r="I24" i="3" s="1"/>
  <c r="E24" i="3"/>
  <c r="F24" i="3" s="1"/>
  <c r="H23" i="3"/>
  <c r="I23" i="3" s="1"/>
  <c r="E23" i="3"/>
  <c r="F23" i="3" s="1"/>
  <c r="H22" i="3"/>
  <c r="I22" i="3" s="1"/>
  <c r="E22" i="3"/>
  <c r="F22" i="3" s="1"/>
  <c r="H21" i="3"/>
  <c r="I21" i="3" s="1"/>
  <c r="E21" i="3"/>
  <c r="F21" i="3" s="1"/>
  <c r="H20" i="3"/>
  <c r="I20" i="3" s="1"/>
  <c r="E20" i="3"/>
  <c r="F20" i="3" s="1"/>
  <c r="H19" i="3"/>
  <c r="I19" i="3" s="1"/>
  <c r="E19" i="3"/>
  <c r="F19" i="3" s="1"/>
  <c r="H18" i="3"/>
  <c r="I18" i="3" s="1"/>
  <c r="E18" i="3"/>
  <c r="F18" i="3" s="1"/>
  <c r="H17" i="3"/>
  <c r="I17" i="3" s="1"/>
  <c r="E17" i="3"/>
  <c r="F17" i="3" s="1"/>
  <c r="H16" i="3"/>
  <c r="I16" i="3" s="1"/>
  <c r="E16" i="3"/>
  <c r="F16" i="3" s="1"/>
  <c r="H15" i="3"/>
  <c r="I15" i="3" s="1"/>
  <c r="E15" i="3"/>
  <c r="F15" i="3" s="1"/>
  <c r="H14" i="3"/>
  <c r="I14" i="3" s="1"/>
  <c r="E14" i="3"/>
  <c r="F14" i="3" s="1"/>
  <c r="H13" i="3"/>
  <c r="I13" i="3" s="1"/>
  <c r="E13" i="3"/>
  <c r="F13" i="3" s="1"/>
  <c r="H12" i="3"/>
  <c r="I12" i="3" s="1"/>
  <c r="E12" i="3"/>
  <c r="F12" i="3" s="1"/>
  <c r="H11" i="3"/>
  <c r="I11" i="3" s="1"/>
  <c r="E11" i="3"/>
  <c r="F11" i="3" s="1"/>
  <c r="H10" i="3"/>
  <c r="I10" i="3" s="1"/>
  <c r="E10" i="3"/>
  <c r="F10" i="3" s="1"/>
  <c r="H9" i="3"/>
  <c r="I9" i="3" s="1"/>
  <c r="E9" i="3"/>
  <c r="F9" i="3" s="1"/>
  <c r="H8" i="3"/>
  <c r="I8" i="3" s="1"/>
  <c r="E8" i="3"/>
  <c r="F8" i="3" s="1"/>
  <c r="H7" i="3"/>
  <c r="I7" i="3" s="1"/>
  <c r="E7" i="3"/>
  <c r="F7" i="3" s="1"/>
  <c r="H6" i="3"/>
  <c r="I6" i="3" s="1"/>
  <c r="E6" i="3"/>
  <c r="F6" i="3" s="1"/>
  <c r="H5" i="3"/>
  <c r="I5" i="3" s="1"/>
  <c r="E5" i="3"/>
  <c r="F5" i="3" s="1"/>
  <c r="H4" i="3"/>
  <c r="I4" i="3" s="1"/>
  <c r="E4" i="3"/>
  <c r="F4" i="3" s="1"/>
  <c r="H3" i="3"/>
  <c r="E3" i="3"/>
  <c r="E29" i="2"/>
  <c r="D29" i="2"/>
  <c r="C29" i="2"/>
  <c r="H25" i="2"/>
  <c r="I25" i="2" s="1"/>
  <c r="E25" i="2"/>
  <c r="F25" i="2" s="1"/>
  <c r="H24" i="2"/>
  <c r="I24" i="2" s="1"/>
  <c r="E24" i="2"/>
  <c r="F24" i="2" s="1"/>
  <c r="H23" i="2"/>
  <c r="I23" i="2" s="1"/>
  <c r="E23" i="2"/>
  <c r="F23" i="2" s="1"/>
  <c r="H22" i="2"/>
  <c r="I22" i="2" s="1"/>
  <c r="E22" i="2"/>
  <c r="F22" i="2" s="1"/>
  <c r="H21" i="2"/>
  <c r="I21" i="2" s="1"/>
  <c r="E21" i="2"/>
  <c r="F21" i="2" s="1"/>
  <c r="H20" i="2"/>
  <c r="I20" i="2" s="1"/>
  <c r="E20" i="2"/>
  <c r="F20" i="2" s="1"/>
  <c r="H19" i="2"/>
  <c r="I19" i="2" s="1"/>
  <c r="E19" i="2"/>
  <c r="F19" i="2" s="1"/>
  <c r="H18" i="2"/>
  <c r="I18" i="2" s="1"/>
  <c r="E18" i="2"/>
  <c r="F18" i="2" s="1"/>
  <c r="H17" i="2"/>
  <c r="I17" i="2" s="1"/>
  <c r="E17" i="2"/>
  <c r="F17" i="2" s="1"/>
  <c r="H16" i="2"/>
  <c r="I16" i="2" s="1"/>
  <c r="E16" i="2"/>
  <c r="F16" i="2" s="1"/>
  <c r="H15" i="2"/>
  <c r="I15" i="2" s="1"/>
  <c r="E15" i="2"/>
  <c r="F15" i="2" s="1"/>
  <c r="H14" i="2"/>
  <c r="I14" i="2" s="1"/>
  <c r="E14" i="2"/>
  <c r="F14" i="2" s="1"/>
  <c r="H13" i="2"/>
  <c r="I13" i="2" s="1"/>
  <c r="E13" i="2"/>
  <c r="F13" i="2" s="1"/>
  <c r="H12" i="2"/>
  <c r="I12" i="2" s="1"/>
  <c r="E12" i="2"/>
  <c r="F12" i="2" s="1"/>
  <c r="H11" i="2"/>
  <c r="I11" i="2" s="1"/>
  <c r="E11" i="2"/>
  <c r="F11" i="2" s="1"/>
  <c r="H10" i="2"/>
  <c r="I10" i="2" s="1"/>
  <c r="E10" i="2"/>
  <c r="F10" i="2" s="1"/>
  <c r="H9" i="2"/>
  <c r="I9" i="2" s="1"/>
  <c r="E9" i="2"/>
  <c r="F9" i="2" s="1"/>
  <c r="H8" i="2"/>
  <c r="I8" i="2" s="1"/>
  <c r="E8" i="2"/>
  <c r="F8" i="2" s="1"/>
  <c r="H7" i="2"/>
  <c r="I7" i="2" s="1"/>
  <c r="E7" i="2"/>
  <c r="F7" i="2" s="1"/>
  <c r="H6" i="2"/>
  <c r="I6" i="2" s="1"/>
  <c r="E6" i="2"/>
  <c r="F6" i="2" s="1"/>
  <c r="H5" i="2"/>
  <c r="I5" i="2" s="1"/>
  <c r="E5" i="2"/>
  <c r="F5" i="2" s="1"/>
  <c r="H4" i="2"/>
  <c r="I4" i="2" s="1"/>
  <c r="E4" i="2"/>
  <c r="F4" i="2" s="1"/>
  <c r="H3" i="2"/>
  <c r="E3" i="2"/>
  <c r="E33" i="3" l="1"/>
  <c r="E6" i="4"/>
  <c r="D31" i="2"/>
  <c r="I3" i="3"/>
  <c r="G33" i="3" s="1"/>
  <c r="E33" i="2"/>
  <c r="D31" i="3"/>
  <c r="C45" i="4"/>
  <c r="F3" i="3"/>
  <c r="G31" i="3" s="1"/>
  <c r="I3" i="2"/>
  <c r="G33" i="2" s="1"/>
  <c r="F3" i="2"/>
  <c r="G31" i="2" s="1"/>
  <c r="C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Elizabeth Cadena Ortuno</author>
  </authors>
  <commentList>
    <comment ref="Q5" authorId="0" shapeId="0" xr:uid="{C3827D93-0459-4A66-B24F-7B8A1007CCA8}">
      <text>
        <r>
          <rPr>
            <b/>
            <sz val="9"/>
            <color indexed="81"/>
            <rFont val="Tahoma"/>
            <family val="2"/>
          </rPr>
          <t>Paola Elizabeth Cadena Ortuno:</t>
        </r>
        <r>
          <rPr>
            <sz val="9"/>
            <color indexed="81"/>
            <rFont val="Tahoma"/>
            <family val="2"/>
          </rPr>
          <t xml:space="preserve">
En la presidencia de Lenin Moreno, derroga los acuerdos que ya fueron ejecutados y transferidos.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Gema Natali Naupari Simbana</author>
  </authors>
  <commentList>
    <comment ref="C3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Gema Natali Naupari Simbana: </t>
        </r>
        <r>
          <rPr>
            <sz val="8"/>
            <color indexed="81"/>
            <rFont val="Tahoma"/>
            <family val="2"/>
          </rPr>
          <t>Se esta restando la proporción que le corresponde a Galapagos (1463504.6)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<sst xmlns="http://schemas.openxmlformats.org/spreadsheetml/2006/main" count="135" uniqueCount="73">
  <si>
    <t xml:space="preserve">GAD PROVINCIAL </t>
  </si>
  <si>
    <t>AZUAY</t>
  </si>
  <si>
    <t>BOLIVAR</t>
  </si>
  <si>
    <t>CAÑAR</t>
  </si>
  <si>
    <t>CARCHI</t>
  </si>
  <si>
    <t>CHIMBORAZO</t>
  </si>
  <si>
    <t>COTOPAXI</t>
  </si>
  <si>
    <t>EL ORO</t>
  </si>
  <si>
    <t xml:space="preserve">ESMERALDAS </t>
  </si>
  <si>
    <t>GUAYAS</t>
  </si>
  <si>
    <t>IMBABURA</t>
  </si>
  <si>
    <t>LOJA</t>
  </si>
  <si>
    <t>LOS RIOS</t>
  </si>
  <si>
    <t>M.SANTIAGO</t>
  </si>
  <si>
    <t>MANABI</t>
  </si>
  <si>
    <t>NAPO</t>
  </si>
  <si>
    <t>ORELLANA</t>
  </si>
  <si>
    <t>PASTAZA</t>
  </si>
  <si>
    <t>PICHINCHA</t>
  </si>
  <si>
    <t>SANTA ELENA</t>
  </si>
  <si>
    <t xml:space="preserve">STO. DOMINGO </t>
  </si>
  <si>
    <t>SUCUMBIOS</t>
  </si>
  <si>
    <t>TUNGURAHUA</t>
  </si>
  <si>
    <t>Z.CHINCHIPE</t>
  </si>
  <si>
    <t>TOTAL</t>
  </si>
  <si>
    <t>Fuente : Ministerio de Finanzas</t>
  </si>
  <si>
    <t>Elaboración: Direccion de Proyectos CONGOPE</t>
  </si>
  <si>
    <t>III CUATRIMESTRE 
ACUERDO 27 SEPT 2017 No. 100</t>
  </si>
  <si>
    <t>I CUATRIMESTRE
 Acuerdo 053</t>
  </si>
  <si>
    <t>II CUATRIMESTRE 
Acuerdo 101</t>
  </si>
  <si>
    <t>III CUATRIMESTRE 
Acuerdo 186</t>
  </si>
  <si>
    <t xml:space="preserve">                           ASIGNACION ANUAL   2016             
Acuerdo 053</t>
  </si>
  <si>
    <t>ASIGNACION ANUAL   2016             
Acuerdo 101</t>
  </si>
  <si>
    <t>% Asignación respecto al Acuerdo 053</t>
  </si>
  <si>
    <t>% Disminución por Provincias</t>
  </si>
  <si>
    <t>ASIGNACION ANUAL   2016             
Acuerdo 186</t>
  </si>
  <si>
    <t>% Disminución 
por Provincias</t>
  </si>
  <si>
    <t>II CUATRIMESTRE 
ACUERDO 31 DE MAYO No. 0005</t>
  </si>
  <si>
    <t>2015
Acuerdo No. 197 del 29 de mayo 2015</t>
  </si>
  <si>
    <t xml:space="preserve">% incremento </t>
  </si>
  <si>
    <t>Distribución post COOTAD (2011-2013)</t>
  </si>
  <si>
    <t>Distribución previo COOTAD (2008-2010)</t>
  </si>
  <si>
    <t>Transferido / Recaudado</t>
  </si>
  <si>
    <t>* De todo el reporte se ha descartado a Galapagos</t>
  </si>
  <si>
    <t xml:space="preserve">ASIGNACIONES MODELO DE EQUIDAD </t>
  </si>
  <si>
    <t>AÑO</t>
  </si>
  <si>
    <t xml:space="preserve">TOTAL TRANSFERIDO </t>
  </si>
  <si>
    <t>I</t>
  </si>
  <si>
    <t>II</t>
  </si>
  <si>
    <t>III</t>
  </si>
  <si>
    <t xml:space="preserve">% Reducción </t>
  </si>
  <si>
    <t>2008-2009-2010 (PROMEDIO ANUAL)</t>
  </si>
  <si>
    <t>HISTORICO ASIGNACIONES M.E.T.</t>
  </si>
  <si>
    <t>** Para el año 2019 y 2020, se considera el acuerdo 115 del año 2018, hasta que el ente rector (MEF) expida el cálculo de las transferencias a favor de los GAD</t>
  </si>
  <si>
    <t>I CUATRIMESTRE  ACUERDO 0077 - 29/06/2018</t>
  </si>
  <si>
    <t>II CUATRIMESTRE 
ACUERDO 27 SEPT 2018 No. 0115</t>
  </si>
  <si>
    <t>VIGENTE II CUATRIMESTRE 2018
ACUERDO 27 SEPT 2018 No. 0115</t>
  </si>
  <si>
    <r>
      <t>2017</t>
    </r>
    <r>
      <rPr>
        <b/>
        <vertAlign val="superscript"/>
        <sz val="11"/>
        <rFont val="Calibri"/>
        <family val="2"/>
        <scheme val="minor"/>
      </rPr>
      <t>XC</t>
    </r>
  </si>
  <si>
    <t>ACUERDO 004 - ENERO 2022</t>
  </si>
  <si>
    <t>I CUATRIMESTRE ACUERDO 008 ENERO 2021</t>
  </si>
  <si>
    <t>II CUATRIMESTRE ACUERDO 041 28 MAYO 2021</t>
  </si>
  <si>
    <t>III CUATRIMESTRE ACUERDO 091 - 30 DE SEPT 2021</t>
  </si>
  <si>
    <t>ACUERDO 033 - MAYO 2022</t>
  </si>
  <si>
    <t>ACUERDO 095 DICIEMBRE 2020 DEROGA ACUERDO 072 QUE ESTUVO VIGENTE</t>
  </si>
  <si>
    <t>ACUERDO 067 - 29 DE SEPTIEMBRE 2022</t>
  </si>
  <si>
    <t>ACUERDO 004 del 10 de febrero 2023</t>
  </si>
  <si>
    <t>ACUERDO 027 del 30 de mayo 2023</t>
  </si>
  <si>
    <t>ACUERDO 062 del 16 de octubre 2023</t>
  </si>
  <si>
    <t>ACUERDO 007 del 11 de marzo 2024</t>
  </si>
  <si>
    <t>ACUERDO 029 del 18 de junio 2024</t>
  </si>
  <si>
    <t>ACUERDO 039 del 10 de octubre 2024</t>
  </si>
  <si>
    <t xml:space="preserve">GALAPAGOS </t>
  </si>
  <si>
    <t xml:space="preserve">TOTAL INCLUIDO EL REGIMEN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</si>
</sst>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[$$-300A]\ 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Unicode MS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Arial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6" fillId="0" borderId="10" xfId="0" applyFont="1" applyBorder="1"/>
    <xf numFmtId="0" fontId="0" fillId="0" borderId="19" xfId="0" applyBorder="1"/>
    <xf numFmtId="165" fontId="6" fillId="0" borderId="19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165" fontId="6" fillId="0" borderId="12" xfId="0" applyNumberFormat="1" applyFont="1" applyBorder="1" applyAlignment="1">
      <alignment horizontal="right"/>
    </xf>
    <xf numFmtId="0" fontId="0" fillId="3" borderId="20" xfId="0" applyFill="1" applyBorder="1"/>
    <xf numFmtId="0" fontId="6" fillId="3" borderId="11" xfId="0" applyFont="1" applyFill="1" applyBorder="1"/>
    <xf numFmtId="165" fontId="6" fillId="3" borderId="19" xfId="0" applyNumberFormat="1" applyFont="1" applyFill="1" applyBorder="1" applyAlignment="1">
      <alignment horizontal="right"/>
    </xf>
    <xf numFmtId="4" fontId="6" fillId="3" borderId="20" xfId="0" applyNumberFormat="1" applyFont="1" applyFill="1" applyBorder="1" applyAlignment="1">
      <alignment horizontal="right"/>
    </xf>
    <xf numFmtId="165" fontId="6" fillId="3" borderId="12" xfId="0" applyNumberFormat="1" applyFont="1" applyFill="1" applyBorder="1" applyAlignment="1">
      <alignment horizontal="right"/>
    </xf>
    <xf numFmtId="4" fontId="6" fillId="0" borderId="20" xfId="0" applyNumberFormat="1" applyFont="1" applyBorder="1" applyAlignment="1">
      <alignment horizontal="right"/>
    </xf>
    <xf numFmtId="165" fontId="6" fillId="0" borderId="17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165" fontId="6" fillId="0" borderId="8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4" fontId="10" fillId="0" borderId="0" xfId="0" applyNumberFormat="1" applyFont="1"/>
    <xf numFmtId="0" fontId="2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164" fontId="0" fillId="0" borderId="7" xfId="2" applyFont="1" applyBorder="1"/>
    <xf numFmtId="9" fontId="0" fillId="0" borderId="0" xfId="3" applyFont="1"/>
    <xf numFmtId="164" fontId="0" fillId="0" borderId="22" xfId="2" applyFont="1" applyBorder="1"/>
    <xf numFmtId="10" fontId="0" fillId="0" borderId="9" xfId="3" applyNumberFormat="1" applyFont="1" applyBorder="1"/>
    <xf numFmtId="0" fontId="2" fillId="0" borderId="0" xfId="0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15" fillId="5" borderId="2" xfId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64" fontId="16" fillId="6" borderId="2" xfId="2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164" fontId="16" fillId="7" borderId="2" xfId="2" applyFont="1" applyFill="1" applyBorder="1" applyAlignment="1">
      <alignment horizontal="center" vertical="center"/>
    </xf>
    <xf numFmtId="164" fontId="1" fillId="7" borderId="2" xfId="2" applyFill="1" applyBorder="1"/>
    <xf numFmtId="0" fontId="2" fillId="5" borderId="2" xfId="0" applyFont="1" applyFill="1" applyBorder="1" applyAlignment="1">
      <alignment horizontal="center" vertical="center" wrapText="1"/>
    </xf>
    <xf numFmtId="0" fontId="7" fillId="8" borderId="0" xfId="0" applyFont="1" applyFill="1"/>
    <xf numFmtId="0" fontId="7" fillId="0" borderId="0" xfId="0" applyFont="1"/>
    <xf numFmtId="0" fontId="0" fillId="0" borderId="0" xfId="0" applyAlignment="1">
      <alignment horizontal="center"/>
    </xf>
    <xf numFmtId="4" fontId="0" fillId="0" borderId="13" xfId="0" applyNumberFormat="1" applyBorder="1"/>
    <xf numFmtId="0" fontId="2" fillId="0" borderId="23" xfId="0" applyFont="1" applyBorder="1" applyAlignment="1">
      <alignment horizontal="center"/>
    </xf>
    <xf numFmtId="10" fontId="10" fillId="0" borderId="13" xfId="3" applyNumberFormat="1" applyFont="1" applyBorder="1"/>
    <xf numFmtId="10" fontId="10" fillId="0" borderId="0" xfId="3" applyNumberFormat="1" applyFont="1"/>
    <xf numFmtId="0" fontId="14" fillId="0" borderId="13" xfId="0" applyFont="1" applyBorder="1"/>
    <xf numFmtId="0" fontId="6" fillId="0" borderId="0" xfId="0" applyFont="1"/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0" fontId="10" fillId="4" borderId="13" xfId="3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center"/>
    </xf>
    <xf numFmtId="43" fontId="5" fillId="0" borderId="0" xfId="4" applyFont="1" applyAlignment="1">
      <alignment horizontal="left"/>
    </xf>
    <xf numFmtId="43" fontId="0" fillId="0" borderId="0" xfId="4" applyFo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164" fontId="0" fillId="0" borderId="0" xfId="2" applyFont="1"/>
    <xf numFmtId="164" fontId="2" fillId="0" borderId="0" xfId="2" applyFont="1"/>
    <xf numFmtId="164" fontId="3" fillId="0" borderId="25" xfId="2" applyFont="1" applyBorder="1" applyAlignment="1">
      <alignment horizontal="center" vertical="center"/>
    </xf>
    <xf numFmtId="164" fontId="3" fillId="0" borderId="24" xfId="2" applyFont="1" applyBorder="1" applyAlignment="1">
      <alignment horizontal="center" vertical="center"/>
    </xf>
    <xf numFmtId="164" fontId="20" fillId="0" borderId="24" xfId="2" applyFont="1" applyBorder="1" applyAlignment="1">
      <alignment horizontal="center" vertical="center"/>
    </xf>
    <xf numFmtId="0" fontId="18" fillId="0" borderId="0" xfId="0" applyFont="1"/>
    <xf numFmtId="164" fontId="21" fillId="0" borderId="0" xfId="2" applyFont="1"/>
    <xf numFmtId="0" fontId="1" fillId="0" borderId="0" xfId="0" applyFont="1" applyAlignment="1">
      <alignment vertical="center"/>
    </xf>
    <xf numFmtId="164" fontId="23" fillId="0" borderId="24" xfId="2" applyFont="1" applyBorder="1"/>
    <xf numFmtId="43" fontId="25" fillId="0" borderId="0" xfId="4" applyFont="1" applyAlignment="1">
      <alignment horizontal="left"/>
    </xf>
    <xf numFmtId="43" fontId="7" fillId="0" borderId="0" xfId="4" applyFont="1"/>
    <xf numFmtId="44" fontId="18" fillId="0" borderId="0" xfId="0" applyNumberFormat="1" applyFont="1"/>
    <xf numFmtId="164" fontId="18" fillId="0" borderId="2" xfId="2" applyFont="1" applyBorder="1"/>
    <xf numFmtId="164" fontId="20" fillId="0" borderId="24" xfId="2" applyFont="1" applyBorder="1"/>
    <xf numFmtId="0" fontId="21" fillId="0" borderId="0" xfId="0" applyFont="1"/>
    <xf numFmtId="0" fontId="18" fillId="0" borderId="0" xfId="0" applyFont="1" applyAlignment="1">
      <alignment horizontal="center"/>
    </xf>
    <xf numFmtId="164" fontId="23" fillId="0" borderId="24" xfId="2" applyFont="1" applyBorder="1" applyAlignment="1">
      <alignment horizontal="center"/>
    </xf>
    <xf numFmtId="164" fontId="20" fillId="0" borderId="26" xfId="2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164" fontId="3" fillId="0" borderId="24" xfId="2" applyFont="1" applyBorder="1" applyAlignment="1">
      <alignment horizontal="center"/>
    </xf>
    <xf numFmtId="164" fontId="4" fillId="0" borderId="2" xfId="2" applyFont="1" applyBorder="1" applyAlignment="1">
      <alignment horizontal="center" vertical="center"/>
    </xf>
    <xf numFmtId="164" fontId="21" fillId="0" borderId="2" xfId="2" applyFont="1" applyBorder="1" applyAlignment="1">
      <alignment horizontal="center" vertical="center"/>
    </xf>
    <xf numFmtId="164" fontId="21" fillId="0" borderId="2" xfId="2" applyFont="1" applyBorder="1"/>
    <xf numFmtId="164" fontId="18" fillId="0" borderId="2" xfId="2" applyFont="1" applyFill="1" applyBorder="1" applyAlignment="1">
      <alignment horizontal="center" vertical="center"/>
    </xf>
    <xf numFmtId="164" fontId="21" fillId="0" borderId="2" xfId="2" applyFont="1" applyFill="1" applyBorder="1" applyAlignment="1">
      <alignment horizontal="center" vertical="center"/>
    </xf>
    <xf numFmtId="164" fontId="24" fillId="0" borderId="2" xfId="2" applyFont="1" applyBorder="1" applyAlignment="1">
      <alignment horizontal="center" vertical="center" wrapText="1"/>
    </xf>
    <xf numFmtId="164" fontId="18" fillId="0" borderId="2" xfId="2" applyFont="1" applyBorder="1" applyAlignment="1">
      <alignment horizontal="center"/>
    </xf>
    <xf numFmtId="164" fontId="4" fillId="0" borderId="2" xfId="2" applyFont="1" applyBorder="1" applyAlignment="1">
      <alignment horizontal="center"/>
    </xf>
    <xf numFmtId="164" fontId="21" fillId="0" borderId="3" xfId="2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/>
    <xf numFmtId="4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164" fontId="3" fillId="0" borderId="21" xfId="2" applyFont="1" applyBorder="1" applyAlignment="1">
      <alignment horizontal="center" vertical="center"/>
    </xf>
    <xf numFmtId="164" fontId="3" fillId="0" borderId="0" xfId="2" applyFont="1" applyBorder="1" applyAlignment="1">
      <alignment horizontal="center" vertical="center"/>
    </xf>
    <xf numFmtId="164" fontId="20" fillId="0" borderId="0" xfId="2" applyFont="1" applyBorder="1" applyAlignment="1">
      <alignment horizontal="center" vertical="center"/>
    </xf>
    <xf numFmtId="164" fontId="23" fillId="0" borderId="0" xfId="2" applyFont="1" applyBorder="1"/>
    <xf numFmtId="164" fontId="20" fillId="0" borderId="0" xfId="2" applyFont="1" applyBorder="1"/>
    <xf numFmtId="164" fontId="23" fillId="0" borderId="0" xfId="2" applyFont="1" applyBorder="1" applyAlignment="1">
      <alignment horizontal="center"/>
    </xf>
    <xf numFmtId="164" fontId="3" fillId="0" borderId="0" xfId="2" applyFont="1" applyBorder="1" applyAlignment="1">
      <alignment horizontal="center"/>
    </xf>
    <xf numFmtId="164" fontId="20" fillId="0" borderId="0" xfId="2" applyFont="1" applyBorder="1" applyAlignment="1">
      <alignment horizontal="center"/>
    </xf>
    <xf numFmtId="164" fontId="3" fillId="0" borderId="4" xfId="2" applyFont="1" applyBorder="1" applyAlignment="1">
      <alignment horizontal="center" vertical="center"/>
    </xf>
    <xf numFmtId="164" fontId="4" fillId="0" borderId="28" xfId="2" applyFont="1" applyBorder="1" applyAlignment="1">
      <alignment horizontal="center" vertical="center"/>
    </xf>
    <xf numFmtId="164" fontId="21" fillId="0" borderId="28" xfId="2" applyFont="1" applyBorder="1" applyAlignment="1">
      <alignment horizontal="center" vertical="center"/>
    </xf>
    <xf numFmtId="164" fontId="4" fillId="4" borderId="28" xfId="2" applyFont="1" applyFill="1" applyBorder="1" applyAlignment="1">
      <alignment horizontal="center" vertical="center"/>
    </xf>
    <xf numFmtId="164" fontId="18" fillId="0" borderId="28" xfId="2" applyFont="1" applyBorder="1"/>
    <xf numFmtId="164" fontId="21" fillId="0" borderId="28" xfId="2" applyFont="1" applyBorder="1"/>
    <xf numFmtId="164" fontId="18" fillId="0" borderId="28" xfId="2" applyFont="1" applyBorder="1" applyAlignment="1">
      <alignment horizontal="center"/>
    </xf>
    <xf numFmtId="164" fontId="4" fillId="0" borderId="28" xfId="2" applyFont="1" applyBorder="1" applyAlignment="1">
      <alignment horizontal="center"/>
    </xf>
    <xf numFmtId="164" fontId="21" fillId="0" borderId="28" xfId="2" applyFont="1" applyBorder="1" applyAlignment="1">
      <alignment horizontal="center"/>
    </xf>
    <xf numFmtId="164" fontId="21" fillId="0" borderId="7" xfId="2" applyFont="1" applyBorder="1" applyAlignment="1">
      <alignment horizontal="center"/>
    </xf>
    <xf numFmtId="164" fontId="3" fillId="0" borderId="8" xfId="2" applyFont="1" applyBorder="1" applyAlignment="1">
      <alignment horizontal="center" vertical="center" wrapText="1"/>
    </xf>
    <xf numFmtId="164" fontId="3" fillId="0" borderId="24" xfId="2" applyFont="1" applyFill="1" applyBorder="1" applyAlignment="1">
      <alignment horizontal="center" vertical="center"/>
    </xf>
    <xf numFmtId="164" fontId="4" fillId="0" borderId="24" xfId="2" applyFont="1" applyFill="1" applyBorder="1" applyAlignment="1">
      <alignment horizontal="center"/>
    </xf>
    <xf numFmtId="164" fontId="3" fillId="0" borderId="9" xfId="2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2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164" fontId="23" fillId="0" borderId="2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8" xfId="2" applyFont="1" applyFill="1" applyBorder="1" applyAlignment="1">
      <alignment horizontal="center" vertical="center"/>
    </xf>
    <xf numFmtId="0" fontId="19" fillId="9" borderId="21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5" fillId="0" borderId="21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19" fillId="9" borderId="12" xfId="0" applyFont="1" applyFill="1" applyBorder="1" applyAlignment="1">
      <alignment horizontal="center"/>
    </xf>
    <xf numFmtId="0" fontId="19" fillId="9" borderId="27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Millares" xfId="4" builtinId="3"/>
    <cellStyle name="Moneda" xfId="2" builtinId="4"/>
    <cellStyle name="Moneda 2" xfId="6" xr:uid="{1A69BC0D-7AC0-417E-9BB1-E0A955741BBE}"/>
    <cellStyle name="Moneda 2 2" xfId="7" xr:uid="{3612E973-D353-4793-B0EF-F5A39414E843}"/>
    <cellStyle name="Moneda 3 2" xfId="8" xr:uid="{328D8CBD-9DFB-45F5-8057-E97BE3F539C8}"/>
    <cellStyle name="Normal" xfId="0" builtinId="0"/>
    <cellStyle name="Normal 2" xfId="1" xr:uid="{00000000-0005-0000-0000-000003000000}"/>
    <cellStyle name="Normal 4" xfId="5" xr:uid="{022DC94B-5CA4-4C2C-B2A6-FADEC2F610D1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'A-histórico'!$C$36</c:f>
              <c:strCache>
                <c:ptCount val="1"/>
                <c:pt idx="0">
                  <c:v>Transferido / Recaudado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E5-42E7-959B-9C39FBD5C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'A-histórico'!$B$37:$B$48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xVal>
          <c:yVal>
            <c:numRef>
              <c:f>'A-histórico'!$C$37:$C$48</c:f>
              <c:numCache>
                <c:formatCode>_("$"\ * #,##0.00_);_("$"\ * \(#,##0.00\);_("$"\ 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E5-42E7-959B-9C39FBD5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421248"/>
        <c:axId val="372422032"/>
      </c:scatterChart>
      <c:valAx>
        <c:axId val="37242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2422032"/>
        <c:crosses val="autoZero"/>
        <c:crossBetween val="midCat"/>
      </c:valAx>
      <c:valAx>
        <c:axId val="37242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242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chemeClr val="accent2">
                  <a:shade val="76000"/>
                  <a:alpha val="70000"/>
                </a:schemeClr>
              </a:solidFill>
            </a:ln>
            <a:effectLst/>
          </c:spPr>
          <c:invertIfNegative val="0"/>
          <c:xVal>
            <c:strRef>
              <c:f>'A-histórico'!$B$4:$B$5</c:f>
              <c:strCache>
                <c:ptCount val="2"/>
                <c:pt idx="0">
                  <c:v>Distribución previo COOTAD (2008-2010)</c:v>
                </c:pt>
                <c:pt idx="1">
                  <c:v>Distribución post COOTAD (2011-2013)</c:v>
                </c:pt>
              </c:strCache>
            </c:strRef>
          </c:xVal>
          <c:yVal>
            <c:numRef>
              <c:f>'A-histórico'!$C$4:$C$5</c:f>
              <c:numCache>
                <c:formatCode>General</c:formatCode>
                <c:ptCount val="2"/>
              </c:numCache>
            </c:numRef>
          </c:yVal>
          <c:bubbleSize>
            <c:numRef>
              <c:f>'A-histórico'!$D$4:$D$5</c:f>
              <c:numCache>
                <c:formatCode>General</c:formatCode>
                <c:ptCount val="2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9AB-4203-A4D2-772FF19BFFE8}"/>
            </c:ext>
          </c:extLst>
        </c:ser>
        <c:ser>
          <c:idx val="1"/>
          <c:order val="1"/>
          <c:spPr>
            <a:noFill/>
            <a:ln w="31750">
              <a:solidFill>
                <a:schemeClr val="accent2">
                  <a:tint val="77000"/>
                  <a:alpha val="70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E093F73-2323-49F2-9FE7-63889253EAE6}" type="Y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 DE Y]</a:t>
                    </a:fld>
                    <a:endParaRPr lang="es-EC"/>
                  </a:p>
                </c:rich>
              </c:tx>
              <c:spPr>
                <a:solidFill>
                  <a:srgbClr val="E7E6E6">
                    <a:lumMod val="90000"/>
                  </a:srgb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9AB-4203-A4D2-772FF19BFFE8}"/>
                </c:ext>
              </c:extLst>
            </c:dLbl>
            <c:dLbl>
              <c:idx val="1"/>
              <c:layout>
                <c:manualLayout>
                  <c:x val="-0.31805556968773541"/>
                  <c:y val="-0.1139311118798841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5B58D1A-5F4E-499C-A405-9B30F016980A}" type="Y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 DE Y]</a:t>
                    </a:fld>
                    <a:endParaRPr lang="es-EC"/>
                  </a:p>
                </c:rich>
              </c:tx>
              <c:spPr>
                <a:solidFill>
                  <a:srgbClr val="E7E6E6">
                    <a:lumMod val="90000"/>
                  </a:srgb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79415371289326"/>
                      <c:h val="8.327665945326327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9AB-4203-A4D2-772FF19BF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2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'A-histórico'!$B$4:$B$5</c:f>
              <c:strCache>
                <c:ptCount val="2"/>
                <c:pt idx="0">
                  <c:v>Distribución previo COOTAD (2008-2010)</c:v>
                </c:pt>
                <c:pt idx="1">
                  <c:v>Distribución post COOTAD (2011-2013)</c:v>
                </c:pt>
              </c:strCache>
            </c:strRef>
          </c:xVal>
          <c:yVal>
            <c:numRef>
              <c:f>'A-histórico'!$E$4:$E$5</c:f>
              <c:numCache>
                <c:formatCode>_("$"\ * #,##0.00_);_("$"\ * \(#,##0.00\);_("$"\ 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bubbleSize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F9AB-4203-A4D2-772FF19BF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90"/>
        <c:showNegBubbles val="1"/>
        <c:sizeRepresents val="w"/>
        <c:axId val="372416544"/>
        <c:axId val="372417328"/>
      </c:bubbleChart>
      <c:valAx>
        <c:axId val="372416544"/>
        <c:scaling>
          <c:orientation val="minMax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2417328"/>
        <c:crosses val="autoZero"/>
        <c:crossBetween val="midCat"/>
      </c:valAx>
      <c:valAx>
        <c:axId val="372417328"/>
        <c:scaling>
          <c:orientation val="minMax"/>
        </c:scaling>
        <c:delete val="1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72416544"/>
        <c:crosses val="autoZero"/>
        <c:crossBetween val="midCat"/>
      </c:valAx>
      <c:spPr>
        <a:noFill/>
        <a:ln w="127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31</xdr:row>
      <xdr:rowOff>19050</xdr:rowOff>
    </xdr:from>
    <xdr:to>
      <xdr:col>3</xdr:col>
      <xdr:colOff>266700</xdr:colOff>
      <xdr:row>32</xdr:row>
      <xdr:rowOff>19050</xdr:rowOff>
    </xdr:to>
    <xdr:sp macro="" textlink="">
      <xdr:nvSpPr>
        <xdr:cNvPr id="2" name="Flecha curvada hacia abaj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2895600" y="6486525"/>
          <a:ext cx="752475" cy="247650"/>
        </a:xfrm>
        <a:prstGeom prst="curvedDown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1190623</xdr:colOff>
      <xdr:row>33</xdr:row>
      <xdr:rowOff>76199</xdr:rowOff>
    </xdr:from>
    <xdr:to>
      <xdr:col>4</xdr:col>
      <xdr:colOff>123823</xdr:colOff>
      <xdr:row>35</xdr:row>
      <xdr:rowOff>28574</xdr:rowOff>
    </xdr:to>
    <xdr:sp macro="" textlink="">
      <xdr:nvSpPr>
        <xdr:cNvPr id="3" name="Flecha curvada hacia abaj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2905123" y="7038974"/>
          <a:ext cx="2257425" cy="333375"/>
        </a:xfrm>
        <a:prstGeom prst="curvedDown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31</xdr:row>
      <xdr:rowOff>28575</xdr:rowOff>
    </xdr:from>
    <xdr:to>
      <xdr:col>3</xdr:col>
      <xdr:colOff>304800</xdr:colOff>
      <xdr:row>32</xdr:row>
      <xdr:rowOff>123825</xdr:rowOff>
    </xdr:to>
    <xdr:sp macro="" textlink="">
      <xdr:nvSpPr>
        <xdr:cNvPr id="2" name="Flecha curvada hacia abaj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2762250" y="6724650"/>
          <a:ext cx="752475" cy="295275"/>
        </a:xfrm>
        <a:prstGeom prst="curvedDown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847723</xdr:colOff>
      <xdr:row>33</xdr:row>
      <xdr:rowOff>66674</xdr:rowOff>
    </xdr:from>
    <xdr:to>
      <xdr:col>4</xdr:col>
      <xdr:colOff>533398</xdr:colOff>
      <xdr:row>35</xdr:row>
      <xdr:rowOff>76199</xdr:rowOff>
    </xdr:to>
    <xdr:sp macro="" textlink="">
      <xdr:nvSpPr>
        <xdr:cNvPr id="3" name="Flecha curvada hacia abaj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2771773" y="7210424"/>
          <a:ext cx="2257425" cy="390525"/>
        </a:xfrm>
        <a:prstGeom prst="curvedDown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34</xdr:row>
      <xdr:rowOff>71437</xdr:rowOff>
    </xdr:from>
    <xdr:to>
      <xdr:col>10</xdr:col>
      <xdr:colOff>590550</xdr:colOff>
      <xdr:row>48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166687</xdr:rowOff>
    </xdr:from>
    <xdr:to>
      <xdr:col>4</xdr:col>
      <xdr:colOff>1352550</xdr:colOff>
      <xdr:row>25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2F21-A497-483D-8476-AE252F0589B2}">
  <dimension ref="A1:AC82"/>
  <sheetViews>
    <sheetView tabSelected="1" zoomScaleNormal="100" workbookViewId="0">
      <pane xSplit="1" topLeftCell="K1" activePane="topRight" state="frozen"/>
      <selection activeCell="A2" sqref="A2"/>
      <selection pane="topRight" activeCell="D35" sqref="D35"/>
    </sheetView>
  </sheetViews>
  <sheetFormatPr baseColWidth="10" defaultRowHeight="15"/>
  <cols>
    <col min="1" max="1" width="15" style="38" customWidth="1"/>
    <col min="2" max="2" width="20.28515625" customWidth="1"/>
    <col min="3" max="3" width="17.28515625" customWidth="1"/>
    <col min="4" max="4" width="19.7109375" customWidth="1"/>
    <col min="5" max="5" width="16.7109375" bestFit="1" customWidth="1"/>
    <col min="6" max="6" width="13.7109375" bestFit="1" customWidth="1"/>
    <col min="7" max="7" width="13.7109375" customWidth="1"/>
    <col min="8" max="8" width="13.5703125" customWidth="1"/>
    <col min="9" max="9" width="14.140625" customWidth="1"/>
    <col min="10" max="11" width="13.7109375" bestFit="1" customWidth="1"/>
    <col min="12" max="12" width="14" customWidth="1"/>
    <col min="13" max="13" width="14.28515625" customWidth="1"/>
    <col min="14" max="14" width="14.28515625" style="50" customWidth="1"/>
    <col min="15" max="15" width="14.28515625" style="64" customWidth="1"/>
    <col min="16" max="17" width="17" style="59" customWidth="1"/>
    <col min="18" max="20" width="17.85546875" style="60" customWidth="1"/>
    <col min="21" max="21" width="16.7109375" style="54" bestFit="1" customWidth="1"/>
    <col min="22" max="22" width="17" customWidth="1"/>
    <col min="23" max="23" width="15.5703125" style="68" bestFit="1" customWidth="1"/>
    <col min="24" max="24" width="16.7109375" style="69" bestFit="1" customWidth="1"/>
    <col min="25" max="25" width="14" style="72" customWidth="1"/>
    <col min="26" max="26" width="14.28515625" style="73" customWidth="1"/>
    <col min="27" max="28" width="13.7109375" bestFit="1" customWidth="1"/>
    <col min="29" max="29" width="18.28515625" bestFit="1" customWidth="1"/>
  </cols>
  <sheetData>
    <row r="1" spans="1:29">
      <c r="A1" s="116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29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s="61" customFormat="1">
      <c r="A3" s="123" t="s">
        <v>0</v>
      </c>
      <c r="B3" s="124" t="s">
        <v>51</v>
      </c>
      <c r="C3" s="125">
        <v>2011</v>
      </c>
      <c r="D3" s="125">
        <v>2012</v>
      </c>
      <c r="E3" s="125">
        <v>2013</v>
      </c>
      <c r="F3" s="125">
        <v>2014</v>
      </c>
      <c r="G3" s="124" t="s">
        <v>38</v>
      </c>
      <c r="H3" s="126">
        <v>2016</v>
      </c>
      <c r="I3" s="126"/>
      <c r="J3" s="126"/>
      <c r="K3" s="126" t="s">
        <v>57</v>
      </c>
      <c r="L3" s="126"/>
      <c r="M3" s="126"/>
      <c r="N3" s="126">
        <v>2018</v>
      </c>
      <c r="O3" s="126"/>
      <c r="P3" s="126">
        <v>2019</v>
      </c>
      <c r="Q3" s="126">
        <v>2020</v>
      </c>
      <c r="R3" s="126">
        <v>2021</v>
      </c>
      <c r="S3" s="126"/>
      <c r="T3" s="126"/>
      <c r="U3" s="128">
        <v>2022</v>
      </c>
      <c r="V3" s="128"/>
      <c r="W3" s="128"/>
      <c r="X3" s="126">
        <v>2023</v>
      </c>
      <c r="Y3" s="126"/>
      <c r="Z3" s="127"/>
      <c r="AA3" s="126">
        <v>2024</v>
      </c>
      <c r="AB3" s="126"/>
      <c r="AC3" s="127"/>
    </row>
    <row r="4" spans="1:29" s="61" customFormat="1">
      <c r="A4" s="123"/>
      <c r="B4" s="124"/>
      <c r="C4" s="125"/>
      <c r="D4" s="125"/>
      <c r="E4" s="125"/>
      <c r="F4" s="125"/>
      <c r="G4" s="124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8"/>
      <c r="V4" s="128"/>
      <c r="W4" s="128"/>
      <c r="X4" s="126"/>
      <c r="Y4" s="126"/>
      <c r="Z4" s="127"/>
      <c r="AA4" s="126"/>
      <c r="AB4" s="126"/>
      <c r="AC4" s="127"/>
    </row>
    <row r="5" spans="1:29" ht="44.25" customHeight="1">
      <c r="A5" s="123"/>
      <c r="B5" s="124"/>
      <c r="C5" s="125"/>
      <c r="D5" s="125"/>
      <c r="E5" s="125"/>
      <c r="F5" s="125"/>
      <c r="G5" s="124"/>
      <c r="H5" s="87" t="s">
        <v>28</v>
      </c>
      <c r="I5" s="87" t="s">
        <v>29</v>
      </c>
      <c r="J5" s="110" t="s">
        <v>30</v>
      </c>
      <c r="K5" s="87" t="s">
        <v>28</v>
      </c>
      <c r="L5" s="87" t="s">
        <v>37</v>
      </c>
      <c r="M5" s="110" t="s">
        <v>27</v>
      </c>
      <c r="N5" s="87" t="s">
        <v>54</v>
      </c>
      <c r="O5" s="110" t="s">
        <v>55</v>
      </c>
      <c r="P5" s="87" t="s">
        <v>56</v>
      </c>
      <c r="Q5" s="87" t="s">
        <v>63</v>
      </c>
      <c r="R5" s="111" t="s">
        <v>59</v>
      </c>
      <c r="S5" s="111" t="s">
        <v>60</v>
      </c>
      <c r="T5" s="112" t="s">
        <v>61</v>
      </c>
      <c r="U5" s="113" t="s">
        <v>58</v>
      </c>
      <c r="V5" s="113" t="s">
        <v>62</v>
      </c>
      <c r="W5" s="110" t="s">
        <v>64</v>
      </c>
      <c r="X5" s="87" t="s">
        <v>65</v>
      </c>
      <c r="Y5" s="87" t="s">
        <v>66</v>
      </c>
      <c r="Z5" s="114" t="s">
        <v>67</v>
      </c>
      <c r="AA5" s="114" t="s">
        <v>68</v>
      </c>
      <c r="AB5" s="114" t="s">
        <v>69</v>
      </c>
      <c r="AC5" s="114" t="s">
        <v>70</v>
      </c>
    </row>
    <row r="6" spans="1:29">
      <c r="A6" s="51" t="s">
        <v>1</v>
      </c>
      <c r="B6" s="75">
        <v>12417623.390000001</v>
      </c>
      <c r="C6" s="75">
        <v>24606221.760000002</v>
      </c>
      <c r="D6" s="75">
        <v>26940759.739999998</v>
      </c>
      <c r="E6" s="75">
        <v>30066440.460000001</v>
      </c>
      <c r="F6" s="75">
        <v>32292443.050000001</v>
      </c>
      <c r="G6" s="75">
        <v>36701189.770000003</v>
      </c>
      <c r="H6" s="75">
        <v>32272299.370000001</v>
      </c>
      <c r="I6" s="75">
        <v>29770679.330000002</v>
      </c>
      <c r="J6" s="76">
        <v>28132633.140000001</v>
      </c>
      <c r="K6" s="75">
        <v>32272299.370000001</v>
      </c>
      <c r="L6" s="75">
        <v>30675114.300000001</v>
      </c>
      <c r="M6" s="76">
        <v>30626030.210000001</v>
      </c>
      <c r="N6" s="75">
        <v>35516093.009999998</v>
      </c>
      <c r="O6" s="77">
        <v>36236141.890000001</v>
      </c>
      <c r="P6" s="66">
        <v>36236141.890000001</v>
      </c>
      <c r="Q6" s="66">
        <v>24372977.859999999</v>
      </c>
      <c r="R6" s="78">
        <v>32149225.620000001</v>
      </c>
      <c r="S6" s="78">
        <v>30891862.370000001</v>
      </c>
      <c r="T6" s="79">
        <v>31508175.620000001</v>
      </c>
      <c r="U6" s="80">
        <v>32933764.32</v>
      </c>
      <c r="V6" s="66">
        <v>35481943.82</v>
      </c>
      <c r="W6" s="77">
        <v>35481943.82</v>
      </c>
      <c r="X6" s="81">
        <v>36943042.07</v>
      </c>
      <c r="Y6" s="82">
        <v>34872477.969999999</v>
      </c>
      <c r="Z6" s="83">
        <v>34433883.229999997</v>
      </c>
      <c r="AA6" s="81">
        <v>31919984.330000043</v>
      </c>
      <c r="AB6" s="82">
        <v>32932162.559999999</v>
      </c>
      <c r="AC6" s="83">
        <v>32932162.559999999</v>
      </c>
    </row>
    <row r="7" spans="1:29">
      <c r="A7" s="51" t="s">
        <v>2</v>
      </c>
      <c r="B7" s="75">
        <v>4607408.12</v>
      </c>
      <c r="C7" s="75">
        <v>11137616.390000001</v>
      </c>
      <c r="D7" s="75">
        <v>12029782.130000001</v>
      </c>
      <c r="E7" s="75">
        <v>13444331.300000001</v>
      </c>
      <c r="F7" s="75">
        <v>14281612.32</v>
      </c>
      <c r="G7" s="75">
        <v>15348558.859999999</v>
      </c>
      <c r="H7" s="75">
        <v>13319044.76</v>
      </c>
      <c r="I7" s="75">
        <v>12487105.739999998</v>
      </c>
      <c r="J7" s="76">
        <v>11942402.48</v>
      </c>
      <c r="K7" s="75">
        <v>13319044.76</v>
      </c>
      <c r="L7" s="75">
        <v>12593480.300000001</v>
      </c>
      <c r="M7" s="76">
        <v>12578190.74</v>
      </c>
      <c r="N7" s="75">
        <v>13601791.49</v>
      </c>
      <c r="O7" s="77">
        <v>13798294.85</v>
      </c>
      <c r="P7" s="66">
        <v>13798294.85</v>
      </c>
      <c r="Q7" s="66">
        <v>11256057.43</v>
      </c>
      <c r="R7" s="78">
        <v>13174480.720000001</v>
      </c>
      <c r="S7" s="78">
        <v>12769829.51</v>
      </c>
      <c r="T7" s="79">
        <v>12968174.66</v>
      </c>
      <c r="U7" s="80">
        <v>13508938.890000001</v>
      </c>
      <c r="V7" s="66">
        <v>14351807.279999999</v>
      </c>
      <c r="W7" s="77">
        <v>14351807.279999999</v>
      </c>
      <c r="X7" s="81">
        <v>15174321.76</v>
      </c>
      <c r="Y7" s="82">
        <v>14437907.49</v>
      </c>
      <c r="Z7" s="83">
        <v>14281917.42</v>
      </c>
      <c r="AA7" s="81">
        <v>13123351.970000003</v>
      </c>
      <c r="AB7" s="82">
        <v>13456112</v>
      </c>
      <c r="AC7" s="83">
        <v>13456112</v>
      </c>
    </row>
    <row r="8" spans="1:29">
      <c r="A8" s="51" t="s">
        <v>3</v>
      </c>
      <c r="B8" s="75">
        <v>5262445.3099999996</v>
      </c>
      <c r="C8" s="75">
        <v>11656789.810000001</v>
      </c>
      <c r="D8" s="75">
        <v>12492732.07</v>
      </c>
      <c r="E8" s="75">
        <v>13829638.300000001</v>
      </c>
      <c r="F8" s="75">
        <v>14780681.039999999</v>
      </c>
      <c r="G8" s="75">
        <v>16218942.98</v>
      </c>
      <c r="H8" s="75">
        <v>14124820.01</v>
      </c>
      <c r="I8" s="75">
        <v>13212038.76</v>
      </c>
      <c r="J8" s="76">
        <v>12614397.43</v>
      </c>
      <c r="K8" s="75">
        <v>14124820.01</v>
      </c>
      <c r="L8" s="75">
        <v>13521146.5</v>
      </c>
      <c r="M8" s="76">
        <v>13503423.970000001</v>
      </c>
      <c r="N8" s="75">
        <v>14395846.51</v>
      </c>
      <c r="O8" s="77">
        <v>14610527.01</v>
      </c>
      <c r="P8" s="66">
        <v>14610527.01</v>
      </c>
      <c r="Q8" s="66">
        <v>12630999.85</v>
      </c>
      <c r="R8" s="78">
        <v>14452865.91</v>
      </c>
      <c r="S8" s="78">
        <v>13943149.689999999</v>
      </c>
      <c r="T8" s="79">
        <v>14192993.85</v>
      </c>
      <c r="U8" s="80">
        <v>14799868.32</v>
      </c>
      <c r="V8" s="66">
        <v>15838291.189999999</v>
      </c>
      <c r="W8" s="77">
        <v>15838291.189999999</v>
      </c>
      <c r="X8" s="81">
        <v>16433859.050000001</v>
      </c>
      <c r="Y8" s="82">
        <v>15590498.15</v>
      </c>
      <c r="Z8" s="83">
        <v>15411854.25</v>
      </c>
      <c r="AA8" s="81">
        <v>14354155.099999998</v>
      </c>
      <c r="AB8" s="82">
        <v>14763294.279999999</v>
      </c>
      <c r="AC8" s="83">
        <v>14763294.279999999</v>
      </c>
    </row>
    <row r="9" spans="1:29">
      <c r="A9" s="51" t="s">
        <v>4</v>
      </c>
      <c r="B9" s="75">
        <v>3376073.01</v>
      </c>
      <c r="C9" s="75">
        <v>11373985.67</v>
      </c>
      <c r="D9" s="75">
        <v>12345802.02</v>
      </c>
      <c r="E9" s="75">
        <v>13684911.5</v>
      </c>
      <c r="F9" s="75">
        <v>14519557.359999999</v>
      </c>
      <c r="G9" s="75">
        <v>15827300.82</v>
      </c>
      <c r="H9" s="75">
        <v>13893213.710000001</v>
      </c>
      <c r="I9" s="75">
        <v>13017685.970000001</v>
      </c>
      <c r="J9" s="76">
        <v>12444448.060000001</v>
      </c>
      <c r="K9" s="75">
        <v>13893213.710000001</v>
      </c>
      <c r="L9" s="75">
        <v>13597351</v>
      </c>
      <c r="M9" s="76">
        <v>13578452.23</v>
      </c>
      <c r="N9" s="75">
        <v>14778260.880000001</v>
      </c>
      <c r="O9" s="77">
        <v>15018669.32</v>
      </c>
      <c r="P9" s="66">
        <v>15018669.32</v>
      </c>
      <c r="Q9" s="66">
        <v>11558968.18</v>
      </c>
      <c r="R9" s="78">
        <v>14094807.450000001</v>
      </c>
      <c r="S9" s="78">
        <v>13621185.16</v>
      </c>
      <c r="T9" s="79">
        <v>13853337.4</v>
      </c>
      <c r="U9" s="80">
        <v>14518959.41</v>
      </c>
      <c r="V9" s="66">
        <v>15513422.550000001</v>
      </c>
      <c r="W9" s="77">
        <v>15513422.550000001</v>
      </c>
      <c r="X9" s="81">
        <v>16343471.880000001</v>
      </c>
      <c r="Y9" s="82">
        <v>15497356.1</v>
      </c>
      <c r="Z9" s="83">
        <v>15318128.640000001</v>
      </c>
      <c r="AA9" s="81">
        <v>14346712.099999998</v>
      </c>
      <c r="AB9" s="82">
        <v>14763667.5</v>
      </c>
      <c r="AC9" s="83">
        <v>14763667.5</v>
      </c>
    </row>
    <row r="10" spans="1:29">
      <c r="A10" s="51" t="s">
        <v>6</v>
      </c>
      <c r="B10" s="75">
        <v>9482775.4000000004</v>
      </c>
      <c r="C10" s="75">
        <v>19492831.800000001</v>
      </c>
      <c r="D10" s="75">
        <v>21387477.050000001</v>
      </c>
      <c r="E10" s="75">
        <v>24252555.23</v>
      </c>
      <c r="F10" s="75">
        <v>26010501.800000001</v>
      </c>
      <c r="G10" s="75">
        <v>28948659.940000001</v>
      </c>
      <c r="H10" s="75">
        <v>24746415.370000001</v>
      </c>
      <c r="I10" s="75">
        <v>22880194.620000001</v>
      </c>
      <c r="J10" s="76">
        <v>21658199.789999999</v>
      </c>
      <c r="K10" s="75">
        <v>24746415.370000001</v>
      </c>
      <c r="L10" s="75">
        <v>23247900.100000001</v>
      </c>
      <c r="M10" s="76">
        <v>23212405.93</v>
      </c>
      <c r="N10" s="75">
        <v>26385105.449999999</v>
      </c>
      <c r="O10" s="77">
        <v>26879430.66</v>
      </c>
      <c r="P10" s="66">
        <v>26879430.66</v>
      </c>
      <c r="Q10" s="66">
        <v>18648914.59</v>
      </c>
      <c r="R10" s="78">
        <v>24159698.669999998</v>
      </c>
      <c r="S10" s="78">
        <v>23287158.719999999</v>
      </c>
      <c r="T10" s="79">
        <v>23714845.739999998</v>
      </c>
      <c r="U10" s="80">
        <v>24729577.940000001</v>
      </c>
      <c r="V10" s="66">
        <v>26504320.559999999</v>
      </c>
      <c r="W10" s="77">
        <v>26504320.559999999</v>
      </c>
      <c r="X10" s="81">
        <v>28217717.82</v>
      </c>
      <c r="Y10" s="82">
        <v>26666595.239999998</v>
      </c>
      <c r="Z10" s="83">
        <v>26338030.57</v>
      </c>
      <c r="AA10" s="81">
        <v>24059609.370000001</v>
      </c>
      <c r="AB10" s="82">
        <v>24775595.73</v>
      </c>
      <c r="AC10" s="83">
        <v>24775595.73</v>
      </c>
    </row>
    <row r="11" spans="1:29">
      <c r="A11" s="51" t="s">
        <v>5</v>
      </c>
      <c r="B11" s="75">
        <v>9514624.0199999996</v>
      </c>
      <c r="C11" s="75">
        <v>20847112.27</v>
      </c>
      <c r="D11" s="75">
        <v>22797296.960000001</v>
      </c>
      <c r="E11" s="75">
        <v>25456343.75</v>
      </c>
      <c r="F11" s="75">
        <v>27156405.780000001</v>
      </c>
      <c r="G11" s="75">
        <v>29694001.5</v>
      </c>
      <c r="H11" s="75">
        <v>25697447.359999999</v>
      </c>
      <c r="I11" s="75">
        <v>23986013.169999998</v>
      </c>
      <c r="J11" s="76">
        <v>22865374.420000002</v>
      </c>
      <c r="K11" s="75">
        <v>25697447.359999999</v>
      </c>
      <c r="L11" s="75">
        <v>24850097.899999999</v>
      </c>
      <c r="M11" s="76">
        <v>24814241.780000001</v>
      </c>
      <c r="N11" s="75">
        <v>27351085.75</v>
      </c>
      <c r="O11" s="77">
        <v>27815444.75</v>
      </c>
      <c r="P11" s="66">
        <v>27815444.75</v>
      </c>
      <c r="Q11" s="66">
        <v>21297440.050000001</v>
      </c>
      <c r="R11" s="78">
        <v>25682691.189999998</v>
      </c>
      <c r="S11" s="78">
        <v>24816333.649999999</v>
      </c>
      <c r="T11" s="79">
        <v>25240990.27</v>
      </c>
      <c r="U11" s="80">
        <v>26225208.73</v>
      </c>
      <c r="V11" s="66">
        <v>27988172.550000001</v>
      </c>
      <c r="W11" s="77">
        <v>27988172.550000001</v>
      </c>
      <c r="X11" s="81">
        <v>29828078.550000001</v>
      </c>
      <c r="Y11" s="82">
        <v>28265604.960000001</v>
      </c>
      <c r="Z11" s="83">
        <v>27934635.879999999</v>
      </c>
      <c r="AA11" s="81">
        <v>25706632.16</v>
      </c>
      <c r="AB11" s="82">
        <v>26433128.68</v>
      </c>
      <c r="AC11" s="83">
        <v>26433128.68</v>
      </c>
    </row>
    <row r="12" spans="1:29">
      <c r="A12" s="51" t="s">
        <v>7</v>
      </c>
      <c r="B12" s="75">
        <v>11685555.390000001</v>
      </c>
      <c r="C12" s="75">
        <v>23785688.050000001</v>
      </c>
      <c r="D12" s="75">
        <v>26846882.379999999</v>
      </c>
      <c r="E12" s="75">
        <v>31037116.059999999</v>
      </c>
      <c r="F12" s="75">
        <v>33845653.68</v>
      </c>
      <c r="G12" s="75">
        <v>39130908.560000002</v>
      </c>
      <c r="H12" s="75">
        <v>33344271.859999999</v>
      </c>
      <c r="I12" s="75">
        <v>30180077.5</v>
      </c>
      <c r="J12" s="76">
        <v>28108152.09</v>
      </c>
      <c r="K12" s="75">
        <v>33344271.859999999</v>
      </c>
      <c r="L12" s="75">
        <v>30073479.899999999</v>
      </c>
      <c r="M12" s="76">
        <v>30018693.199999999</v>
      </c>
      <c r="N12" s="75">
        <v>32055680.02</v>
      </c>
      <c r="O12" s="77">
        <v>32675969.48</v>
      </c>
      <c r="P12" s="66">
        <v>32675969.48</v>
      </c>
      <c r="Q12" s="66">
        <v>25332225.27</v>
      </c>
      <c r="R12" s="78">
        <v>32211994.280000001</v>
      </c>
      <c r="S12" s="78">
        <v>30747563.440000001</v>
      </c>
      <c r="T12" s="79">
        <v>31465373.609999999</v>
      </c>
      <c r="U12" s="80">
        <v>33533080.960000001</v>
      </c>
      <c r="V12" s="66">
        <v>36609043.990000002</v>
      </c>
      <c r="W12" s="77">
        <v>36609043.990000002</v>
      </c>
      <c r="X12" s="81">
        <v>38746366.210000001</v>
      </c>
      <c r="Y12" s="82">
        <v>36197067.659999996</v>
      </c>
      <c r="Z12" s="83">
        <v>35657065.57</v>
      </c>
      <c r="AA12" s="81">
        <v>31867438.75</v>
      </c>
      <c r="AB12" s="82">
        <v>33046351.469999999</v>
      </c>
      <c r="AC12" s="83">
        <v>33046351.469999999</v>
      </c>
    </row>
    <row r="13" spans="1:29">
      <c r="A13" s="51" t="s">
        <v>8</v>
      </c>
      <c r="B13" s="75">
        <v>13163788.449999999</v>
      </c>
      <c r="C13" s="75">
        <v>26671244.559999999</v>
      </c>
      <c r="D13" s="75">
        <v>29977744.77</v>
      </c>
      <c r="E13" s="75">
        <v>33425928.420000002</v>
      </c>
      <c r="F13" s="75">
        <v>35703677.990000002</v>
      </c>
      <c r="G13" s="75">
        <v>38576795.060000002</v>
      </c>
      <c r="H13" s="75">
        <v>32832729.699999999</v>
      </c>
      <c r="I13" s="75">
        <v>30492685.23</v>
      </c>
      <c r="J13" s="76">
        <v>28960395.199999999</v>
      </c>
      <c r="K13" s="75">
        <v>32832729.699999999</v>
      </c>
      <c r="L13" s="75">
        <v>30620373.399999999</v>
      </c>
      <c r="M13" s="76">
        <v>30577588.32</v>
      </c>
      <c r="N13" s="75">
        <v>32959503.989999998</v>
      </c>
      <c r="O13" s="77">
        <v>33476144.039999999</v>
      </c>
      <c r="P13" s="66">
        <v>33476144.039999999</v>
      </c>
      <c r="Q13" s="66">
        <v>28084474.300000001</v>
      </c>
      <c r="R13" s="78">
        <v>32988756.360000003</v>
      </c>
      <c r="S13" s="78">
        <v>31774630.690000001</v>
      </c>
      <c r="T13" s="79">
        <v>32369750.469999999</v>
      </c>
      <c r="U13" s="80">
        <v>33854383.619999997</v>
      </c>
      <c r="V13" s="66">
        <v>36341875.979999997</v>
      </c>
      <c r="W13" s="77">
        <v>36341875.979999997</v>
      </c>
      <c r="X13" s="81">
        <v>39189349.780000001</v>
      </c>
      <c r="Y13" s="82">
        <v>36946543.310000002</v>
      </c>
      <c r="Z13" s="83">
        <v>36471463.530000001</v>
      </c>
      <c r="AA13" s="81">
        <v>33040030.899999999</v>
      </c>
      <c r="AB13" s="82">
        <v>34059351.950000003</v>
      </c>
      <c r="AC13" s="83">
        <v>34059351.950000003</v>
      </c>
    </row>
    <row r="14" spans="1:29">
      <c r="A14" s="51" t="s">
        <v>9</v>
      </c>
      <c r="B14" s="75">
        <v>63432256.049999997</v>
      </c>
      <c r="C14" s="75">
        <v>111543688.77</v>
      </c>
      <c r="D14" s="75">
        <v>123104822.43000001</v>
      </c>
      <c r="E14" s="75">
        <v>139587806.94</v>
      </c>
      <c r="F14" s="75">
        <v>149435033.99000001</v>
      </c>
      <c r="G14" s="75">
        <v>161132893.75</v>
      </c>
      <c r="H14" s="75">
        <v>139971955.78</v>
      </c>
      <c r="I14" s="75">
        <v>130141217.71000001</v>
      </c>
      <c r="J14" s="76">
        <v>123703488.73999999</v>
      </c>
      <c r="K14" s="75">
        <v>139971955.78</v>
      </c>
      <c r="L14" s="75">
        <v>132596218.59999999</v>
      </c>
      <c r="M14" s="76">
        <v>132411720.81</v>
      </c>
      <c r="N14" s="75">
        <v>147079100.00999999</v>
      </c>
      <c r="O14" s="77">
        <v>149606242.44</v>
      </c>
      <c r="P14" s="66">
        <v>149606242.44</v>
      </c>
      <c r="Q14" s="66">
        <v>118520465.06</v>
      </c>
      <c r="R14" s="78">
        <v>143285843.88000003</v>
      </c>
      <c r="S14" s="78">
        <v>137830118.53999999</v>
      </c>
      <c r="T14" s="79">
        <v>140504314.56999999</v>
      </c>
      <c r="U14" s="80">
        <v>147532423.09</v>
      </c>
      <c r="V14" s="66">
        <v>158811158.94999999</v>
      </c>
      <c r="W14" s="77">
        <v>158811158.94999999</v>
      </c>
      <c r="X14" s="81">
        <v>167167949.33000001</v>
      </c>
      <c r="Y14" s="82">
        <v>157724063.30000001</v>
      </c>
      <c r="Z14" s="83">
        <v>155723623.52000001</v>
      </c>
      <c r="AA14" s="81">
        <v>141029303.28999999</v>
      </c>
      <c r="AB14" s="82">
        <v>145330730.43000001</v>
      </c>
      <c r="AC14" s="83">
        <v>145330730.43000001</v>
      </c>
    </row>
    <row r="15" spans="1:29">
      <c r="A15" s="51" t="s">
        <v>10</v>
      </c>
      <c r="B15" s="75">
        <v>7944792.9100000001</v>
      </c>
      <c r="C15" s="75">
        <v>17150098.43</v>
      </c>
      <c r="D15" s="75">
        <v>18621560.760000002</v>
      </c>
      <c r="E15" s="75">
        <v>20843114.73</v>
      </c>
      <c r="F15" s="75">
        <v>22373975.43</v>
      </c>
      <c r="G15" s="75">
        <v>24909842.109999999</v>
      </c>
      <c r="H15" s="75">
        <v>21873971.469999999</v>
      </c>
      <c r="I15" s="75">
        <v>20201625.289999999</v>
      </c>
      <c r="J15" s="76">
        <v>19106600.07</v>
      </c>
      <c r="K15" s="75">
        <v>21873971.469999999</v>
      </c>
      <c r="L15" s="75">
        <v>21270032.699999999</v>
      </c>
      <c r="M15" s="76">
        <v>21337770.800000001</v>
      </c>
      <c r="N15" s="75">
        <v>24175490.07</v>
      </c>
      <c r="O15" s="77">
        <v>24667182.32</v>
      </c>
      <c r="P15" s="66">
        <v>24667182.32</v>
      </c>
      <c r="Q15" s="66">
        <v>17091500.350000001</v>
      </c>
      <c r="R15" s="78">
        <v>22474746.800000001</v>
      </c>
      <c r="S15" s="78">
        <v>21541999.93</v>
      </c>
      <c r="T15" s="79">
        <v>21999198.16</v>
      </c>
      <c r="U15" s="80">
        <v>23082140.59</v>
      </c>
      <c r="V15" s="66">
        <v>24976900.390000001</v>
      </c>
      <c r="W15" s="77">
        <v>24976900.390000001</v>
      </c>
      <c r="X15" s="81">
        <v>26366560.170000002</v>
      </c>
      <c r="Y15" s="82">
        <v>24779563.760000002</v>
      </c>
      <c r="Z15" s="83">
        <v>24443400.16</v>
      </c>
      <c r="AA15" s="81">
        <v>22365772.080000002</v>
      </c>
      <c r="AB15" s="82">
        <v>23125145.219999999</v>
      </c>
      <c r="AC15" s="83">
        <v>23125145.219999999</v>
      </c>
    </row>
    <row r="16" spans="1:29">
      <c r="A16" s="51" t="s">
        <v>11</v>
      </c>
      <c r="B16" s="75">
        <v>9693976.6500000004</v>
      </c>
      <c r="C16" s="75">
        <v>23040539.690000001</v>
      </c>
      <c r="D16" s="75">
        <v>25599477.91</v>
      </c>
      <c r="E16" s="75">
        <v>29100935.84</v>
      </c>
      <c r="F16" s="75">
        <v>31510990.489999998</v>
      </c>
      <c r="G16" s="75">
        <v>34933734.409999996</v>
      </c>
      <c r="H16" s="75">
        <v>29209158.059999999</v>
      </c>
      <c r="I16" s="75">
        <v>26968771.899999999</v>
      </c>
      <c r="J16" s="76">
        <v>25501768.73</v>
      </c>
      <c r="K16" s="75">
        <v>29209158.059999999</v>
      </c>
      <c r="L16" s="75">
        <v>27492760.899999999</v>
      </c>
      <c r="M16" s="76">
        <v>27450432.059999999</v>
      </c>
      <c r="N16" s="75">
        <v>29096067.710000001</v>
      </c>
      <c r="O16" s="77">
        <v>29580767.469999999</v>
      </c>
      <c r="P16" s="66">
        <v>29580767.469999999</v>
      </c>
      <c r="Q16" s="66">
        <v>26749346.370000001</v>
      </c>
      <c r="R16" s="78">
        <v>30288122.449999996</v>
      </c>
      <c r="S16" s="78">
        <v>29002694.850000001</v>
      </c>
      <c r="T16" s="79">
        <v>29632764.210000001</v>
      </c>
      <c r="U16" s="80">
        <v>31106970.73</v>
      </c>
      <c r="V16" s="66">
        <v>33714424.340000004</v>
      </c>
      <c r="W16" s="77">
        <v>33714424.340000004</v>
      </c>
      <c r="X16" s="81">
        <v>35427697.060000002</v>
      </c>
      <c r="Y16" s="82">
        <v>33274810.559999999</v>
      </c>
      <c r="Z16" s="83">
        <v>32818777.969999999</v>
      </c>
      <c r="AA16" s="81">
        <v>30057737.550000001</v>
      </c>
      <c r="AB16" s="82">
        <v>31094733.359999999</v>
      </c>
      <c r="AC16" s="83">
        <v>31094733.359999999</v>
      </c>
    </row>
    <row r="17" spans="1:29">
      <c r="A17" s="51" t="s">
        <v>12</v>
      </c>
      <c r="B17" s="75">
        <v>17920918.82</v>
      </c>
      <c r="C17" s="75">
        <v>35123070.049999997</v>
      </c>
      <c r="D17" s="75">
        <v>38850770.649999999</v>
      </c>
      <c r="E17" s="75">
        <v>44480926.520000003</v>
      </c>
      <c r="F17" s="75">
        <v>47259469.189999998</v>
      </c>
      <c r="G17" s="75">
        <v>49719318.460000001</v>
      </c>
      <c r="H17" s="75">
        <v>43338139.380000003</v>
      </c>
      <c r="I17" s="75">
        <v>40209561.43</v>
      </c>
      <c r="J17" s="76">
        <v>38160870.719999999</v>
      </c>
      <c r="K17" s="75">
        <v>43338139.380000003</v>
      </c>
      <c r="L17" s="75">
        <v>41302214.5</v>
      </c>
      <c r="M17" s="76">
        <v>41239320.969999999</v>
      </c>
      <c r="N17" s="75">
        <v>44961592.770000003</v>
      </c>
      <c r="O17" s="77">
        <v>45734130.770000003</v>
      </c>
      <c r="P17" s="66">
        <v>45734130.770000003</v>
      </c>
      <c r="Q17" s="66">
        <v>35636753.359999999</v>
      </c>
      <c r="R17" s="78">
        <v>43061478.600000001</v>
      </c>
      <c r="S17" s="78">
        <v>41505756.829999998</v>
      </c>
      <c r="T17" s="79">
        <v>42268314.460000001</v>
      </c>
      <c r="U17" s="80">
        <v>43992651.57</v>
      </c>
      <c r="V17" s="66">
        <v>47135231.170000002</v>
      </c>
      <c r="W17" s="77">
        <v>47135231.170000002</v>
      </c>
      <c r="X17" s="81">
        <v>50641888.899999999</v>
      </c>
      <c r="Y17" s="82">
        <v>47819050.009999998</v>
      </c>
      <c r="Z17" s="83">
        <v>47221105.560000002</v>
      </c>
      <c r="AA17" s="81">
        <v>43410055.93</v>
      </c>
      <c r="AB17" s="82">
        <v>44740869.850000001</v>
      </c>
      <c r="AC17" s="83">
        <v>44740869.850000001</v>
      </c>
    </row>
    <row r="18" spans="1:29">
      <c r="A18" s="51" t="s">
        <v>14</v>
      </c>
      <c r="B18" s="75">
        <v>30929738.149999999</v>
      </c>
      <c r="C18" s="75">
        <v>58948177.979999997</v>
      </c>
      <c r="D18" s="75">
        <v>65690491.759999998</v>
      </c>
      <c r="E18" s="75">
        <v>75427335.090000004</v>
      </c>
      <c r="F18" s="75">
        <v>80311969.980000004</v>
      </c>
      <c r="G18" s="75">
        <v>88764037.519999996</v>
      </c>
      <c r="H18" s="75">
        <v>75495056.5</v>
      </c>
      <c r="I18" s="75">
        <v>69545255.379999995</v>
      </c>
      <c r="J18" s="76">
        <v>65649127.399999999</v>
      </c>
      <c r="K18" s="75">
        <v>75495056.5</v>
      </c>
      <c r="L18" s="75">
        <v>71469631.900000006</v>
      </c>
      <c r="M18" s="76">
        <v>71350353.219999999</v>
      </c>
      <c r="N18" s="75">
        <v>77217240.799999997</v>
      </c>
      <c r="O18" s="77">
        <v>78613831.409999996</v>
      </c>
      <c r="P18" s="66">
        <v>78613831.409999996</v>
      </c>
      <c r="Q18" s="66">
        <v>59268499.229999997</v>
      </c>
      <c r="R18" s="78">
        <v>73540752.870000005</v>
      </c>
      <c r="S18" s="78">
        <v>70768479.920000002</v>
      </c>
      <c r="T18" s="79">
        <v>72127346.219999999</v>
      </c>
      <c r="U18" s="80">
        <v>75380590.409999996</v>
      </c>
      <c r="V18" s="66">
        <v>81024506.790000007</v>
      </c>
      <c r="W18" s="77">
        <v>81024506.790000007</v>
      </c>
      <c r="X18" s="81">
        <v>87504949.739999995</v>
      </c>
      <c r="Y18" s="82">
        <v>82410154.5</v>
      </c>
      <c r="Z18" s="83">
        <v>81330955.629999995</v>
      </c>
      <c r="AA18" s="81">
        <v>73743206.780000001</v>
      </c>
      <c r="AB18" s="82">
        <v>76077781.510000005</v>
      </c>
      <c r="AC18" s="83">
        <v>76077781.510000005</v>
      </c>
    </row>
    <row r="19" spans="1:29">
      <c r="A19" s="51" t="s">
        <v>13</v>
      </c>
      <c r="B19" s="75">
        <v>5692650.7800000003</v>
      </c>
      <c r="C19" s="75">
        <v>13946179.91</v>
      </c>
      <c r="D19" s="75">
        <v>15165199.85</v>
      </c>
      <c r="E19" s="75">
        <v>16950834.780000001</v>
      </c>
      <c r="F19" s="75">
        <v>18171329.75</v>
      </c>
      <c r="G19" s="75">
        <v>19462984.699999999</v>
      </c>
      <c r="H19" s="75">
        <v>16983894.75</v>
      </c>
      <c r="I19" s="75">
        <v>15893420.6</v>
      </c>
      <c r="J19" s="76">
        <v>15179434.939999999</v>
      </c>
      <c r="K19" s="75">
        <v>16983894.75</v>
      </c>
      <c r="L19" s="75">
        <v>16125368.699999999</v>
      </c>
      <c r="M19" s="76">
        <v>16104525.75</v>
      </c>
      <c r="N19" s="75">
        <v>17462649.530000001</v>
      </c>
      <c r="O19" s="77">
        <v>17726444.359999999</v>
      </c>
      <c r="P19" s="66">
        <v>17726444.359999999</v>
      </c>
      <c r="Q19" s="66">
        <v>14633068.859999999</v>
      </c>
      <c r="R19" s="78">
        <v>17193002.52</v>
      </c>
      <c r="S19" s="78">
        <v>16608785.75</v>
      </c>
      <c r="T19" s="79">
        <v>16895147.329999998</v>
      </c>
      <c r="U19" s="80">
        <v>17803832.350000001</v>
      </c>
      <c r="V19" s="66">
        <v>19055817.350000001</v>
      </c>
      <c r="W19" s="77">
        <v>19055817.350000001</v>
      </c>
      <c r="X19" s="81">
        <v>20551129.059999999</v>
      </c>
      <c r="Y19" s="82">
        <v>19417020.050000001</v>
      </c>
      <c r="Z19" s="83">
        <v>19176788.780000001</v>
      </c>
      <c r="AA19" s="81">
        <v>17244892.84</v>
      </c>
      <c r="AB19" s="82">
        <v>17741727.5</v>
      </c>
      <c r="AC19" s="83">
        <v>17741727.5</v>
      </c>
    </row>
    <row r="20" spans="1:29">
      <c r="A20" s="51" t="s">
        <v>15</v>
      </c>
      <c r="B20" s="75">
        <v>3569328.79</v>
      </c>
      <c r="C20" s="75">
        <v>10874158.58</v>
      </c>
      <c r="D20" s="75">
        <v>11538122.75</v>
      </c>
      <c r="E20" s="75">
        <v>12550379.34</v>
      </c>
      <c r="F20" s="75">
        <v>13106208.66</v>
      </c>
      <c r="G20" s="75">
        <v>13921556.289999999</v>
      </c>
      <c r="H20" s="75">
        <v>12522593.49</v>
      </c>
      <c r="I20" s="75">
        <v>11932677.540000001</v>
      </c>
      <c r="J20" s="76">
        <v>11546472.210000001</v>
      </c>
      <c r="K20" s="75">
        <v>12522593.49</v>
      </c>
      <c r="L20" s="75">
        <v>12038141.4</v>
      </c>
      <c r="M20" s="76">
        <v>12027011.630000001</v>
      </c>
      <c r="N20" s="75">
        <v>12909631.74</v>
      </c>
      <c r="O20" s="77">
        <v>13058931.98</v>
      </c>
      <c r="P20" s="66">
        <v>13058931.98</v>
      </c>
      <c r="Q20" s="66">
        <v>10998149.029999999</v>
      </c>
      <c r="R20" s="78">
        <v>12594074.699999999</v>
      </c>
      <c r="S20" s="78">
        <v>12283099.890000001</v>
      </c>
      <c r="T20" s="79">
        <v>12435528.310000001</v>
      </c>
      <c r="U20" s="80">
        <v>12849500.630000001</v>
      </c>
      <c r="V20" s="66">
        <v>13494864.23</v>
      </c>
      <c r="W20" s="77">
        <v>13494864.23</v>
      </c>
      <c r="X20" s="81">
        <v>14196590.51</v>
      </c>
      <c r="Y20" s="82">
        <v>13621215.210000001</v>
      </c>
      <c r="Z20" s="83">
        <v>13499337.029999999</v>
      </c>
      <c r="AA20" s="81">
        <v>12577619.779999999</v>
      </c>
      <c r="AB20" s="82">
        <v>12835542.59</v>
      </c>
      <c r="AC20" s="83">
        <v>12835542.59</v>
      </c>
    </row>
    <row r="21" spans="1:29">
      <c r="A21" s="51" t="s">
        <v>17</v>
      </c>
      <c r="B21" s="75">
        <v>4842060.82</v>
      </c>
      <c r="C21" s="75">
        <v>16433250.58</v>
      </c>
      <c r="D21" s="75">
        <v>17161017.239999998</v>
      </c>
      <c r="E21" s="75">
        <v>18209538.23</v>
      </c>
      <c r="F21" s="75">
        <v>18907981.16</v>
      </c>
      <c r="G21" s="75">
        <v>19842703.260000002</v>
      </c>
      <c r="H21" s="75">
        <v>18306680.300000001</v>
      </c>
      <c r="I21" s="75">
        <v>17650406.84</v>
      </c>
      <c r="J21" s="76">
        <v>17220756.620000001</v>
      </c>
      <c r="K21" s="75">
        <v>18306680.300000001</v>
      </c>
      <c r="L21" s="75">
        <v>17793959</v>
      </c>
      <c r="M21" s="76">
        <v>17781418.82</v>
      </c>
      <c r="N21" s="75">
        <v>18527406.329999998</v>
      </c>
      <c r="O21" s="77">
        <v>18682638.120000001</v>
      </c>
      <c r="P21" s="66">
        <v>18682638.120000001</v>
      </c>
      <c r="Q21" s="66">
        <v>16969086.949999999</v>
      </c>
      <c r="R21" s="78">
        <v>18487735.279999997</v>
      </c>
      <c r="S21" s="78">
        <v>18128510.120000001</v>
      </c>
      <c r="T21" s="79">
        <v>18304589.09</v>
      </c>
      <c r="U21" s="80">
        <v>18980904.949999999</v>
      </c>
      <c r="V21" s="66">
        <v>19783786.920000002</v>
      </c>
      <c r="W21" s="77">
        <v>19783786.920000002</v>
      </c>
      <c r="X21" s="81">
        <v>20927068.640000001</v>
      </c>
      <c r="Y21" s="82">
        <v>20173337.449999999</v>
      </c>
      <c r="Z21" s="83">
        <v>20013679.25</v>
      </c>
      <c r="AA21" s="81">
        <v>18609889.199999999</v>
      </c>
      <c r="AB21" s="82">
        <v>18927728.969999999</v>
      </c>
      <c r="AC21" s="83">
        <v>18927728.969999999</v>
      </c>
    </row>
    <row r="22" spans="1:29">
      <c r="A22" s="51" t="s">
        <v>18</v>
      </c>
      <c r="B22" s="75">
        <v>33794805.939999998</v>
      </c>
      <c r="C22" s="75">
        <v>62877215.740000002</v>
      </c>
      <c r="D22" s="75">
        <v>66648792.630000003</v>
      </c>
      <c r="E22" s="75">
        <v>73932957.849999994</v>
      </c>
      <c r="F22" s="75">
        <v>88243027.189999998</v>
      </c>
      <c r="G22" s="75">
        <v>98723856.569999993</v>
      </c>
      <c r="H22" s="75">
        <v>88707722.260000005</v>
      </c>
      <c r="I22" s="75">
        <v>80837313.719999999</v>
      </c>
      <c r="J22" s="76">
        <v>75683656.329999998</v>
      </c>
      <c r="K22" s="75">
        <v>88707722.260000005</v>
      </c>
      <c r="L22" s="75">
        <v>84773479.099999994</v>
      </c>
      <c r="M22" s="76">
        <v>84613530.700000003</v>
      </c>
      <c r="N22" s="75">
        <v>86561071.840000004</v>
      </c>
      <c r="O22" s="77">
        <v>88184378.620000005</v>
      </c>
      <c r="P22" s="66">
        <v>88184378.620000005</v>
      </c>
      <c r="Q22" s="66">
        <v>73456273.430000007</v>
      </c>
      <c r="R22" s="78">
        <v>87192431.049999997</v>
      </c>
      <c r="S22" s="78">
        <v>83383541.579999998</v>
      </c>
      <c r="T22" s="79">
        <v>85250519.200000003</v>
      </c>
      <c r="U22" s="80">
        <v>89677739.540000007</v>
      </c>
      <c r="V22" s="66">
        <v>97421368.780000001</v>
      </c>
      <c r="W22" s="77">
        <v>97421368.780000001</v>
      </c>
      <c r="X22" s="81">
        <v>100042514.36</v>
      </c>
      <c r="Y22" s="82">
        <v>94038757.340000004</v>
      </c>
      <c r="Z22" s="83">
        <v>92767018.75</v>
      </c>
      <c r="AA22" s="81">
        <v>87412485.180000007</v>
      </c>
      <c r="AB22" s="82">
        <v>90542203.709999993</v>
      </c>
      <c r="AC22" s="83">
        <v>90542203.709999993</v>
      </c>
    </row>
    <row r="23" spans="1:29">
      <c r="A23" s="51" t="s">
        <v>22</v>
      </c>
      <c r="B23" s="75">
        <v>9568251.4100000001</v>
      </c>
      <c r="C23" s="75">
        <v>19841552.489999998</v>
      </c>
      <c r="D23" s="75">
        <v>21545382.609999999</v>
      </c>
      <c r="E23" s="75">
        <v>23879895.539999999</v>
      </c>
      <c r="F23" s="75">
        <v>25527900.899999999</v>
      </c>
      <c r="G23" s="75">
        <v>28491855.5</v>
      </c>
      <c r="H23" s="75">
        <v>25062639.84</v>
      </c>
      <c r="I23" s="75">
        <v>23296007.530000001</v>
      </c>
      <c r="J23" s="76">
        <v>22139230.649999999</v>
      </c>
      <c r="K23" s="75">
        <v>25062639.84</v>
      </c>
      <c r="L23" s="75">
        <v>24356863.899999999</v>
      </c>
      <c r="M23" s="76">
        <v>24319239.670000002</v>
      </c>
      <c r="N23" s="75">
        <v>26108611.039999999</v>
      </c>
      <c r="O23" s="77">
        <v>26554239.91</v>
      </c>
      <c r="P23" s="66">
        <v>26554239.91</v>
      </c>
      <c r="Q23" s="66">
        <v>20288417.780000001</v>
      </c>
      <c r="R23" s="78">
        <v>24944532.580000002</v>
      </c>
      <c r="S23" s="78">
        <v>24059431.98</v>
      </c>
      <c r="T23" s="79">
        <v>24493275.760000002</v>
      </c>
      <c r="U23" s="80">
        <v>25412962.350000001</v>
      </c>
      <c r="V23" s="66">
        <v>27179874.359999999</v>
      </c>
      <c r="W23" s="77">
        <v>27179874.359999999</v>
      </c>
      <c r="X23" s="81">
        <v>28373833.539999999</v>
      </c>
      <c r="Y23" s="82">
        <v>26907404.27</v>
      </c>
      <c r="Z23" s="83">
        <v>26596779.66</v>
      </c>
      <c r="AA23" s="81">
        <v>24899079.170000002</v>
      </c>
      <c r="AB23" s="82">
        <v>25622138.440000001</v>
      </c>
      <c r="AC23" s="83">
        <v>25622138.440000001</v>
      </c>
    </row>
    <row r="24" spans="1:29">
      <c r="A24" s="51" t="s">
        <v>23</v>
      </c>
      <c r="B24" s="75">
        <v>3029874.3</v>
      </c>
      <c r="C24" s="75">
        <v>9227818.6999999993</v>
      </c>
      <c r="D24" s="75">
        <v>10044710.74</v>
      </c>
      <c r="E24" s="75">
        <v>11203537.720000001</v>
      </c>
      <c r="F24" s="75">
        <v>11908658.43</v>
      </c>
      <c r="G24" s="75">
        <v>13130037.6</v>
      </c>
      <c r="H24" s="75">
        <v>11280649.300000001</v>
      </c>
      <c r="I24" s="75">
        <v>10554864.41</v>
      </c>
      <c r="J24" s="76">
        <v>10079694.060000001</v>
      </c>
      <c r="K24" s="75">
        <v>11280649.300000001</v>
      </c>
      <c r="L24" s="75">
        <v>10854324.9</v>
      </c>
      <c r="M24" s="76">
        <v>10839615.34</v>
      </c>
      <c r="N24" s="75">
        <v>11255908.859999999</v>
      </c>
      <c r="O24" s="77">
        <v>11414301.4</v>
      </c>
      <c r="P24" s="66">
        <v>11414301.4</v>
      </c>
      <c r="Q24" s="66">
        <v>9990996.3300000001</v>
      </c>
      <c r="R24" s="78">
        <v>11312738.110000001</v>
      </c>
      <c r="S24" s="78">
        <v>10938920.68</v>
      </c>
      <c r="T24" s="79">
        <v>11122152.24</v>
      </c>
      <c r="U24" s="80">
        <v>11515661.48</v>
      </c>
      <c r="V24" s="66">
        <v>12264463.33</v>
      </c>
      <c r="W24" s="77">
        <v>12264463.33</v>
      </c>
      <c r="X24" s="81">
        <v>12840894.77</v>
      </c>
      <c r="Y24" s="82">
        <v>12208557.58</v>
      </c>
      <c r="Z24" s="83">
        <v>12074613.51</v>
      </c>
      <c r="AA24" s="81">
        <v>11219941.15</v>
      </c>
      <c r="AB24" s="82">
        <v>11519759.83</v>
      </c>
      <c r="AC24" s="83">
        <v>11519759.83</v>
      </c>
    </row>
    <row r="25" spans="1:29">
      <c r="A25" s="52" t="s">
        <v>21</v>
      </c>
      <c r="B25" s="75">
        <v>6086937.1699999999</v>
      </c>
      <c r="C25" s="75">
        <v>18507033.23</v>
      </c>
      <c r="D25" s="75">
        <v>20105084.079999998</v>
      </c>
      <c r="E25" s="75">
        <v>22772592.84</v>
      </c>
      <c r="F25" s="75">
        <v>24203744.68</v>
      </c>
      <c r="G25" s="75">
        <v>26251249.190000001</v>
      </c>
      <c r="H25" s="75">
        <v>22539149.850000001</v>
      </c>
      <c r="I25" s="75">
        <v>21032467.329999998</v>
      </c>
      <c r="J25" s="76">
        <v>20045916.800000001</v>
      </c>
      <c r="K25" s="75">
        <v>22539149.850000001</v>
      </c>
      <c r="L25" s="75">
        <v>21202263.100000001</v>
      </c>
      <c r="M25" s="76">
        <v>21174044.489999998</v>
      </c>
      <c r="N25" s="75">
        <v>23050036.43</v>
      </c>
      <c r="O25" s="77">
        <v>23405729.300000001</v>
      </c>
      <c r="P25" s="66">
        <v>23405729.300000001</v>
      </c>
      <c r="Q25" s="66">
        <v>18973890</v>
      </c>
      <c r="R25" s="78">
        <v>22574406.370000001</v>
      </c>
      <c r="S25" s="78">
        <v>21801209.960000001</v>
      </c>
      <c r="T25" s="79">
        <v>22180202.420000002</v>
      </c>
      <c r="U25" s="80">
        <v>23347315.719999999</v>
      </c>
      <c r="V25" s="66">
        <v>24994566.079999998</v>
      </c>
      <c r="W25" s="77">
        <v>24994566.079999998</v>
      </c>
      <c r="X25" s="81">
        <v>27313874.98</v>
      </c>
      <c r="Y25" s="82">
        <v>25765540.600000001</v>
      </c>
      <c r="Z25" s="83">
        <v>25437566.539999999</v>
      </c>
      <c r="AA25" s="81">
        <v>22986116.120000001</v>
      </c>
      <c r="AB25" s="82">
        <v>23679299.93</v>
      </c>
      <c r="AC25" s="83">
        <v>23679299.93</v>
      </c>
    </row>
    <row r="26" spans="1:29">
      <c r="A26" s="51" t="s">
        <v>16</v>
      </c>
      <c r="B26" s="75">
        <v>5322680.7699999996</v>
      </c>
      <c r="C26" s="75">
        <v>19605211.73</v>
      </c>
      <c r="D26" s="75">
        <v>20605559.629999999</v>
      </c>
      <c r="E26" s="75">
        <v>22252341.379999999</v>
      </c>
      <c r="F26" s="75">
        <v>23282948.920000002</v>
      </c>
      <c r="G26" s="75">
        <v>24326155.350000001</v>
      </c>
      <c r="H26" s="75">
        <v>22063275.149999999</v>
      </c>
      <c r="I26" s="75">
        <v>21136066.93</v>
      </c>
      <c r="J26" s="76">
        <v>20528984.969999999</v>
      </c>
      <c r="K26" s="75">
        <v>22063275.149999999</v>
      </c>
      <c r="L26" s="75">
        <v>21219179.699999999</v>
      </c>
      <c r="M26" s="76">
        <v>21201778.949999999</v>
      </c>
      <c r="N26" s="75">
        <v>22421220.079999998</v>
      </c>
      <c r="O26" s="77">
        <v>22642261.890000001</v>
      </c>
      <c r="P26" s="66">
        <v>22642261.890000001</v>
      </c>
      <c r="Q26" s="66">
        <v>18726580.469999999</v>
      </c>
      <c r="R26" s="78">
        <v>21400459.859999999</v>
      </c>
      <c r="S26" s="78">
        <v>21015803.07</v>
      </c>
      <c r="T26" s="79">
        <v>21204347.690000001</v>
      </c>
      <c r="U26" s="80">
        <v>21626824.690000001</v>
      </c>
      <c r="V26" s="66">
        <v>22400786.850000001</v>
      </c>
      <c r="W26" s="77">
        <v>22400786.850000001</v>
      </c>
      <c r="X26" s="81">
        <v>23082743.280000001</v>
      </c>
      <c r="Y26" s="82">
        <v>22415881.25</v>
      </c>
      <c r="Z26" s="83">
        <v>22274624.010000002</v>
      </c>
      <c r="AA26" s="81">
        <v>21234259.98</v>
      </c>
      <c r="AB26" s="82">
        <v>21536839.969999999</v>
      </c>
      <c r="AC26" s="83">
        <v>21536839.969999999</v>
      </c>
    </row>
    <row r="27" spans="1:29">
      <c r="A27" s="51" t="s">
        <v>20</v>
      </c>
      <c r="B27" s="75">
        <v>7239224.8799999999</v>
      </c>
      <c r="C27" s="75">
        <v>14995935.619999999</v>
      </c>
      <c r="D27" s="75">
        <v>16943443.440000001</v>
      </c>
      <c r="E27" s="75">
        <v>20230351.100000001</v>
      </c>
      <c r="F27" s="75">
        <v>21854149.43</v>
      </c>
      <c r="G27" s="75">
        <v>23350600.52</v>
      </c>
      <c r="H27" s="75">
        <v>19565471.940000001</v>
      </c>
      <c r="I27" s="75">
        <v>18023908.710000001</v>
      </c>
      <c r="J27" s="76">
        <v>17014491.469999999</v>
      </c>
      <c r="K27" s="75">
        <v>19565471.940000001</v>
      </c>
      <c r="L27" s="75">
        <v>18319962</v>
      </c>
      <c r="M27" s="76">
        <v>18290913.300000001</v>
      </c>
      <c r="N27" s="75">
        <v>20802706.25</v>
      </c>
      <c r="O27" s="77">
        <v>21204883.109999999</v>
      </c>
      <c r="P27" s="66">
        <v>21204883.109999999</v>
      </c>
      <c r="Q27" s="66">
        <v>15528055.93</v>
      </c>
      <c r="R27" s="78">
        <v>19937023.329999998</v>
      </c>
      <c r="S27" s="78">
        <v>19100764.350000001</v>
      </c>
      <c r="T27" s="79">
        <v>19510667.760000002</v>
      </c>
      <c r="U27" s="80">
        <v>20566702.739999998</v>
      </c>
      <c r="V27" s="66">
        <v>22288287.77</v>
      </c>
      <c r="W27" s="77">
        <v>22288287.77</v>
      </c>
      <c r="X27" s="81">
        <v>23315607.329999998</v>
      </c>
      <c r="Y27" s="82">
        <v>21912598.98</v>
      </c>
      <c r="Z27" s="83">
        <v>21615408.43</v>
      </c>
      <c r="AA27" s="81">
        <v>20174302.599999961</v>
      </c>
      <c r="AB27" s="82">
        <v>20884435.629999999</v>
      </c>
      <c r="AC27" s="83">
        <v>20884435.629999999</v>
      </c>
    </row>
    <row r="28" spans="1:29">
      <c r="A28" s="51" t="s">
        <v>19</v>
      </c>
      <c r="B28" s="75">
        <v>6115244.5</v>
      </c>
      <c r="C28" s="75">
        <v>13194769.27</v>
      </c>
      <c r="D28" s="75">
        <v>14821909.880000001</v>
      </c>
      <c r="E28" s="75">
        <v>16860748.100000001</v>
      </c>
      <c r="F28" s="75">
        <v>18223914.530000001</v>
      </c>
      <c r="G28" s="75">
        <v>19594607.890000001</v>
      </c>
      <c r="H28" s="75">
        <v>16702724.189999999</v>
      </c>
      <c r="I28" s="75">
        <v>15465130.24</v>
      </c>
      <c r="J28" s="76">
        <v>14654774.91</v>
      </c>
      <c r="K28" s="75">
        <v>16702724.189999999</v>
      </c>
      <c r="L28" s="75">
        <v>15686653.4</v>
      </c>
      <c r="M28" s="76">
        <v>15663614.060000001</v>
      </c>
      <c r="N28" s="75">
        <v>16953607.190000001</v>
      </c>
      <c r="O28" s="76">
        <v>17237402.18</v>
      </c>
      <c r="P28" s="75">
        <v>17237402.18</v>
      </c>
      <c r="Q28" s="75">
        <v>14052096.41</v>
      </c>
      <c r="R28" s="78">
        <v>16802906.719999999</v>
      </c>
      <c r="S28" s="78">
        <v>16158036</v>
      </c>
      <c r="T28" s="79">
        <v>16474127.92</v>
      </c>
      <c r="U28" s="80">
        <v>17277698.609999999</v>
      </c>
      <c r="V28" s="66">
        <v>18602316.260000002</v>
      </c>
      <c r="W28" s="77">
        <v>18602316.260000002</v>
      </c>
      <c r="X28" s="81">
        <v>19842873.73</v>
      </c>
      <c r="Y28" s="82">
        <v>18692255.079999998</v>
      </c>
      <c r="Z28" s="83">
        <v>18448526.670000002</v>
      </c>
      <c r="AA28" s="81">
        <v>16635383.039999999</v>
      </c>
      <c r="AB28" s="82">
        <v>17155341.370000001</v>
      </c>
      <c r="AC28" s="83">
        <v>17155341.370000001</v>
      </c>
    </row>
    <row r="29" spans="1:29" s="55" customFormat="1" ht="15.75" thickBot="1">
      <c r="A29" s="56" t="s">
        <v>24</v>
      </c>
      <c r="B29" s="57">
        <f t="shared" ref="B29:N29" si="0">+SUM(B6:B28)</f>
        <v>284693035.02999997</v>
      </c>
      <c r="C29" s="57">
        <f t="shared" si="0"/>
        <v>594880191.08000004</v>
      </c>
      <c r="D29" s="57">
        <f t="shared" si="0"/>
        <v>651264823.48000014</v>
      </c>
      <c r="E29" s="57">
        <f t="shared" si="0"/>
        <v>733480561.01999998</v>
      </c>
      <c r="F29" s="57">
        <f t="shared" si="0"/>
        <v>792911835.74999964</v>
      </c>
      <c r="G29" s="57">
        <f t="shared" si="0"/>
        <v>867001790.61000001</v>
      </c>
      <c r="H29" s="57">
        <f t="shared" si="0"/>
        <v>753853324.4000001</v>
      </c>
      <c r="I29" s="57">
        <f t="shared" si="0"/>
        <v>698915175.88</v>
      </c>
      <c r="J29" s="58">
        <f t="shared" si="0"/>
        <v>662941271.2299999</v>
      </c>
      <c r="K29" s="57">
        <f t="shared" si="0"/>
        <v>753853324.4000001</v>
      </c>
      <c r="L29" s="57">
        <f t="shared" si="0"/>
        <v>715679997.19999993</v>
      </c>
      <c r="M29" s="58">
        <f t="shared" si="0"/>
        <v>714714316.94999993</v>
      </c>
      <c r="N29" s="57">
        <f t="shared" si="0"/>
        <v>775625707.75000012</v>
      </c>
      <c r="O29" s="58">
        <f>SUM(O6:O28)</f>
        <v>788823987.27999973</v>
      </c>
      <c r="P29" s="57">
        <f>+SUM(P6:P28)</f>
        <v>788823987.27999973</v>
      </c>
      <c r="Q29" s="57">
        <v>624065237.09000003</v>
      </c>
      <c r="R29" s="57">
        <f t="shared" ref="R29:W29" si="1">SUM(R6:R28)</f>
        <v>754004775.32000017</v>
      </c>
      <c r="S29" s="57">
        <f t="shared" si="1"/>
        <v>725978866.68000007</v>
      </c>
      <c r="T29" s="58">
        <f t="shared" si="1"/>
        <v>739716136.95999992</v>
      </c>
      <c r="U29" s="62">
        <f t="shared" si="1"/>
        <v>774257701.6400001</v>
      </c>
      <c r="V29" s="62">
        <f t="shared" si="1"/>
        <v>831777231.49000013</v>
      </c>
      <c r="W29" s="67">
        <f t="shared" si="1"/>
        <v>831777231.49000013</v>
      </c>
      <c r="X29" s="70">
        <v>878472382.51999998</v>
      </c>
      <c r="Y29" s="74">
        <f>SUM(Y6:Y28)</f>
        <v>829634260.82000017</v>
      </c>
      <c r="Z29" s="71">
        <f>SUM(Z6:Z28)</f>
        <v>819289184.55999982</v>
      </c>
      <c r="AA29" s="74">
        <f>SUM(AA6:AA28)</f>
        <v>752017959.36999977</v>
      </c>
      <c r="AB29" s="74">
        <f>SUM(AB6:AB28)</f>
        <v>775043942.48000026</v>
      </c>
      <c r="AC29" s="71">
        <f>SUM(AC6:AC28)</f>
        <v>775043942.48000026</v>
      </c>
    </row>
    <row r="30" spans="1:29" s="55" customFormat="1">
      <c r="A30" s="96" t="s">
        <v>71</v>
      </c>
      <c r="B30" s="97"/>
      <c r="C30" s="97">
        <v>9627255.7200000007</v>
      </c>
      <c r="D30" s="115">
        <v>9981267.0899999999</v>
      </c>
      <c r="E30" s="97">
        <v>10484705.859999999</v>
      </c>
      <c r="F30" s="97">
        <v>10939254.800000001</v>
      </c>
      <c r="G30" s="97">
        <v>11320451.59</v>
      </c>
      <c r="H30" s="97">
        <v>18841220.879999999</v>
      </c>
      <c r="I30" s="97">
        <v>18655697.079999998</v>
      </c>
      <c r="J30" s="98">
        <v>18435959.649999999</v>
      </c>
      <c r="K30" s="99"/>
      <c r="L30" s="97">
        <v>18965151.18</v>
      </c>
      <c r="M30" s="98">
        <v>18958707.52</v>
      </c>
      <c r="N30" s="97">
        <v>20096816.539999999</v>
      </c>
      <c r="O30" s="98">
        <v>20218290.539999999</v>
      </c>
      <c r="P30" s="98">
        <v>20218290.539999999</v>
      </c>
      <c r="Q30" s="97">
        <v>17597569.010000002</v>
      </c>
      <c r="R30" s="97">
        <v>19193508.989999998</v>
      </c>
      <c r="S30" s="99"/>
      <c r="T30" s="98">
        <v>19105927.899999999</v>
      </c>
      <c r="U30" s="100">
        <v>19322776.809999999</v>
      </c>
      <c r="V30" s="100">
        <v>19676987.91</v>
      </c>
      <c r="W30" s="101">
        <v>19676987.899999999</v>
      </c>
      <c r="X30" s="102">
        <v>19957229.34</v>
      </c>
      <c r="Y30" s="103">
        <v>19657765.48</v>
      </c>
      <c r="Z30" s="104">
        <v>19594331.91</v>
      </c>
      <c r="AA30" s="103">
        <v>19096972.18</v>
      </c>
      <c r="AB30" s="103">
        <v>19230300.18</v>
      </c>
      <c r="AC30" s="105">
        <v>19230300.18</v>
      </c>
    </row>
    <row r="31" spans="1:29" s="55" customFormat="1" ht="23.25" thickBot="1">
      <c r="A31" s="106" t="s">
        <v>72</v>
      </c>
      <c r="B31" s="57"/>
      <c r="C31" s="57">
        <f>+C29+C30</f>
        <v>604507446.80000007</v>
      </c>
      <c r="D31" s="57">
        <f t="shared" ref="D31:AB31" si="2">+D29+D30</f>
        <v>661246090.57000017</v>
      </c>
      <c r="E31" s="107">
        <f>+E29+E30</f>
        <v>743965266.88</v>
      </c>
      <c r="F31" s="107">
        <f t="shared" si="2"/>
        <v>803851090.54999959</v>
      </c>
      <c r="G31" s="107">
        <f t="shared" si="2"/>
        <v>878322242.20000005</v>
      </c>
      <c r="H31" s="107">
        <f>+H29+H30</f>
        <v>772694545.28000009</v>
      </c>
      <c r="I31" s="107">
        <f t="shared" si="2"/>
        <v>717570872.96000004</v>
      </c>
      <c r="J31" s="107">
        <f t="shared" si="2"/>
        <v>681377230.87999988</v>
      </c>
      <c r="K31" s="107">
        <f t="shared" si="2"/>
        <v>753853324.4000001</v>
      </c>
      <c r="L31" s="107">
        <f t="shared" si="2"/>
        <v>734645148.37999988</v>
      </c>
      <c r="M31" s="107">
        <f t="shared" si="2"/>
        <v>733673024.46999991</v>
      </c>
      <c r="N31" s="107">
        <f t="shared" si="2"/>
        <v>795722524.29000008</v>
      </c>
      <c r="O31" s="107">
        <f t="shared" si="2"/>
        <v>809042277.81999969</v>
      </c>
      <c r="P31" s="107">
        <f t="shared" si="2"/>
        <v>809042277.81999969</v>
      </c>
      <c r="Q31" s="107">
        <f t="shared" si="2"/>
        <v>641662806.10000002</v>
      </c>
      <c r="R31" s="107">
        <f t="shared" si="2"/>
        <v>773198284.31000018</v>
      </c>
      <c r="S31" s="107">
        <f t="shared" si="2"/>
        <v>725978866.68000007</v>
      </c>
      <c r="T31" s="107">
        <f t="shared" si="2"/>
        <v>758822064.8599999</v>
      </c>
      <c r="U31" s="107">
        <f t="shared" si="2"/>
        <v>793580478.45000005</v>
      </c>
      <c r="V31" s="107">
        <f t="shared" si="2"/>
        <v>851454219.4000001</v>
      </c>
      <c r="W31" s="107">
        <f t="shared" si="2"/>
        <v>851454219.3900001</v>
      </c>
      <c r="X31" s="107">
        <f>+X29+X30</f>
        <v>898429611.86000001</v>
      </c>
      <c r="Y31" s="107">
        <f t="shared" si="2"/>
        <v>849292026.30000019</v>
      </c>
      <c r="Z31" s="107">
        <f t="shared" si="2"/>
        <v>838883516.46999979</v>
      </c>
      <c r="AA31" s="108">
        <f t="shared" si="2"/>
        <v>771114931.54999971</v>
      </c>
      <c r="AB31" s="108">
        <f t="shared" si="2"/>
        <v>794274242.66000021</v>
      </c>
      <c r="AC31" s="109">
        <f>+AC29+AC30</f>
        <v>794274242.66000021</v>
      </c>
    </row>
    <row r="32" spans="1:29" s="55" customFormat="1">
      <c r="A32" s="88"/>
      <c r="B32" s="89"/>
      <c r="C32" s="89"/>
      <c r="D32" s="89"/>
      <c r="E32" s="89"/>
      <c r="F32" s="89"/>
      <c r="G32" s="89"/>
      <c r="H32" s="89"/>
      <c r="I32" s="89"/>
      <c r="J32" s="90"/>
      <c r="K32" s="89"/>
      <c r="L32" s="89"/>
      <c r="M32" s="90"/>
      <c r="N32" s="89"/>
      <c r="O32" s="90"/>
      <c r="P32" s="89"/>
      <c r="Q32" s="89"/>
      <c r="R32" s="89"/>
      <c r="S32" s="89"/>
      <c r="T32" s="90"/>
      <c r="U32" s="91"/>
      <c r="V32" s="91"/>
      <c r="W32" s="92"/>
      <c r="X32" s="93"/>
      <c r="Y32" s="94"/>
      <c r="Z32" s="95"/>
      <c r="AA32" s="94"/>
      <c r="AB32" s="94"/>
      <c r="AC32" s="95"/>
    </row>
    <row r="33" spans="1:29">
      <c r="A33" s="118" t="s">
        <v>25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Q33" s="65"/>
      <c r="AC33" s="86"/>
    </row>
    <row r="34" spans="1:29">
      <c r="A34" s="53" t="s">
        <v>43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49"/>
      <c r="O34" s="63"/>
      <c r="Q34" s="65"/>
      <c r="W34" s="84"/>
    </row>
    <row r="35" spans="1:29">
      <c r="A35" s="53" t="s">
        <v>53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9"/>
      <c r="O35" s="63"/>
      <c r="AA35" s="85"/>
    </row>
    <row r="36" spans="1:29">
      <c r="A36" s="120" t="s">
        <v>26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</row>
    <row r="37" spans="1:29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1:29">
      <c r="A38"/>
      <c r="N38"/>
      <c r="O38"/>
      <c r="P38"/>
      <c r="Q38"/>
      <c r="R38"/>
      <c r="S38"/>
      <c r="T38"/>
      <c r="U38"/>
      <c r="W38"/>
      <c r="X38"/>
      <c r="Y38"/>
      <c r="Z38"/>
    </row>
    <row r="39" spans="1:29">
      <c r="A39"/>
      <c r="N39"/>
      <c r="O39"/>
      <c r="P39"/>
      <c r="Q39"/>
      <c r="R39"/>
      <c r="S39"/>
      <c r="T39"/>
      <c r="U39"/>
      <c r="W39"/>
      <c r="X39"/>
      <c r="Y39"/>
      <c r="Z39"/>
    </row>
    <row r="40" spans="1:29">
      <c r="A40"/>
      <c r="N40"/>
      <c r="O40"/>
      <c r="P40"/>
      <c r="Q40"/>
      <c r="R40"/>
      <c r="S40"/>
      <c r="T40"/>
      <c r="U40"/>
      <c r="W40"/>
      <c r="X40"/>
      <c r="Y40"/>
      <c r="Z40"/>
    </row>
    <row r="41" spans="1:29">
      <c r="A41"/>
      <c r="N41"/>
      <c r="O41"/>
      <c r="P41"/>
      <c r="Q41"/>
      <c r="R41"/>
      <c r="S41"/>
      <c r="T41"/>
      <c r="U41"/>
      <c r="W41"/>
      <c r="X41"/>
      <c r="Y41"/>
      <c r="Z41"/>
    </row>
    <row r="42" spans="1:29">
      <c r="A42"/>
      <c r="N42"/>
      <c r="O42"/>
      <c r="P42"/>
      <c r="Q42"/>
      <c r="R42"/>
      <c r="S42"/>
      <c r="T42"/>
      <c r="U42"/>
      <c r="W42"/>
      <c r="X42"/>
      <c r="Y42"/>
      <c r="Z42"/>
    </row>
    <row r="43" spans="1:29">
      <c r="A43"/>
      <c r="N43"/>
      <c r="O43"/>
      <c r="P43"/>
      <c r="Q43"/>
      <c r="R43"/>
      <c r="S43"/>
      <c r="T43"/>
      <c r="U43"/>
      <c r="W43"/>
      <c r="X43"/>
      <c r="Y43"/>
      <c r="Z43"/>
    </row>
    <row r="44" spans="1:29">
      <c r="A44"/>
      <c r="N44"/>
      <c r="O44"/>
      <c r="P44"/>
      <c r="Q44"/>
      <c r="R44"/>
      <c r="S44"/>
      <c r="T44"/>
      <c r="U44"/>
      <c r="W44"/>
      <c r="X44"/>
      <c r="Y44"/>
      <c r="Z44"/>
    </row>
    <row r="45" spans="1:29">
      <c r="A45"/>
      <c r="N45"/>
      <c r="O45"/>
      <c r="P45"/>
      <c r="Q45"/>
      <c r="R45"/>
      <c r="S45"/>
      <c r="T45"/>
      <c r="U45"/>
      <c r="W45"/>
      <c r="X45"/>
      <c r="Y45"/>
      <c r="Z45"/>
    </row>
    <row r="46" spans="1:29">
      <c r="A46"/>
      <c r="N46"/>
      <c r="O46"/>
      <c r="P46"/>
      <c r="Q46"/>
      <c r="R46"/>
      <c r="S46"/>
      <c r="T46"/>
      <c r="U46"/>
      <c r="W46"/>
      <c r="X46"/>
      <c r="Y46"/>
      <c r="Z46"/>
    </row>
    <row r="47" spans="1:29">
      <c r="A47"/>
      <c r="N47"/>
      <c r="O47"/>
      <c r="P47"/>
      <c r="Q47"/>
      <c r="R47"/>
      <c r="S47"/>
      <c r="T47"/>
      <c r="U47"/>
      <c r="W47"/>
      <c r="X47"/>
      <c r="Y47"/>
      <c r="Z47"/>
    </row>
    <row r="48" spans="1:29">
      <c r="A48"/>
      <c r="N48"/>
      <c r="O48"/>
      <c r="P48"/>
      <c r="Q48"/>
      <c r="R48"/>
      <c r="S48"/>
      <c r="T48"/>
      <c r="U48"/>
      <c r="W48"/>
      <c r="X48"/>
      <c r="Y48"/>
      <c r="Z48"/>
    </row>
    <row r="49" customFormat="1"/>
    <row r="50" customFormat="1"/>
    <row r="51" customFormat="1"/>
    <row r="52" customFormat="1"/>
    <row r="53" customFormat="1"/>
    <row r="54" customFormat="1" ht="33" customHeigh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</sheetData>
  <mergeCells count="20">
    <mergeCell ref="N3:O4"/>
    <mergeCell ref="P3:P4"/>
    <mergeCell ref="Q3:Q4"/>
    <mergeCell ref="A33:O33"/>
    <mergeCell ref="A36:O36"/>
    <mergeCell ref="A37:O37"/>
    <mergeCell ref="A1:AC2"/>
    <mergeCell ref="A3:A5"/>
    <mergeCell ref="B3:B5"/>
    <mergeCell ref="C3:C5"/>
    <mergeCell ref="D3:D5"/>
    <mergeCell ref="E3:E5"/>
    <mergeCell ref="F3:F5"/>
    <mergeCell ref="G3:G5"/>
    <mergeCell ref="H3:J4"/>
    <mergeCell ref="K3:M4"/>
    <mergeCell ref="AA3:AC4"/>
    <mergeCell ref="R3:T4"/>
    <mergeCell ref="U3:W4"/>
    <mergeCell ref="X3:Z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zoomScale="85" zoomScaleNormal="85" workbookViewId="0">
      <selection activeCell="I32" sqref="I32"/>
    </sheetView>
  </sheetViews>
  <sheetFormatPr baseColWidth="10" defaultRowHeight="15"/>
  <cols>
    <col min="2" max="2" width="23.5703125" customWidth="1"/>
    <col min="3" max="3" width="25" customWidth="1"/>
    <col min="4" max="4" width="24.85546875" customWidth="1"/>
    <col min="5" max="5" width="26" customWidth="1"/>
    <col min="6" max="6" width="19.28515625" customWidth="1"/>
    <col min="7" max="7" width="21.5703125" customWidth="1"/>
    <col min="8" max="8" width="17.5703125" customWidth="1"/>
    <col min="9" max="9" width="16.7109375" customWidth="1"/>
  </cols>
  <sheetData>
    <row r="1" spans="1:9" s="21" customFormat="1" ht="15" customHeight="1">
      <c r="A1" s="132"/>
      <c r="B1" s="129" t="s">
        <v>0</v>
      </c>
      <c r="C1" s="129" t="s">
        <v>31</v>
      </c>
      <c r="D1" s="129" t="s">
        <v>32</v>
      </c>
      <c r="E1" s="129" t="s">
        <v>33</v>
      </c>
      <c r="F1" s="129" t="s">
        <v>34</v>
      </c>
      <c r="G1" s="129" t="s">
        <v>35</v>
      </c>
      <c r="H1" s="129" t="s">
        <v>33</v>
      </c>
      <c r="I1" s="129" t="s">
        <v>36</v>
      </c>
    </row>
    <row r="2" spans="1:9" s="21" customFormat="1" ht="26.25" customHeight="1" thickBot="1">
      <c r="A2" s="133"/>
      <c r="B2" s="130"/>
      <c r="C2" s="130"/>
      <c r="D2" s="130"/>
      <c r="E2" s="130"/>
      <c r="F2" s="130"/>
      <c r="G2" s="130"/>
      <c r="H2" s="131"/>
      <c r="I2" s="130"/>
    </row>
    <row r="3" spans="1:9" ht="15.75">
      <c r="A3" s="2">
        <v>1</v>
      </c>
      <c r="B3" s="1" t="s">
        <v>1</v>
      </c>
      <c r="C3" s="3">
        <v>32272299.370000001</v>
      </c>
      <c r="D3" s="3">
        <v>29770679.330000002</v>
      </c>
      <c r="E3" s="4">
        <f>+D3*100/C3</f>
        <v>92.24839850635037</v>
      </c>
      <c r="F3" s="5">
        <f>100-E3</f>
        <v>7.7516014936496305</v>
      </c>
      <c r="G3" s="6">
        <v>28132633.140000001</v>
      </c>
      <c r="H3" s="5">
        <f t="shared" ref="H3:H25" si="0">+G3*100/C3</f>
        <v>87.172695126123571</v>
      </c>
      <c r="I3" s="5">
        <f>100-H3</f>
        <v>12.827304873876429</v>
      </c>
    </row>
    <row r="4" spans="1:9" ht="15.75">
      <c r="A4" s="7">
        <v>2</v>
      </c>
      <c r="B4" s="8" t="s">
        <v>2</v>
      </c>
      <c r="C4" s="9">
        <v>13319044.76</v>
      </c>
      <c r="D4" s="9">
        <v>12487105.739999998</v>
      </c>
      <c r="E4" s="10">
        <f t="shared" ref="E4:E25" si="1">+D4*100/C4</f>
        <v>93.753763614501125</v>
      </c>
      <c r="F4" s="10">
        <f t="shared" ref="F4:F25" si="2">100-E4</f>
        <v>6.2462363854988752</v>
      </c>
      <c r="G4" s="11">
        <v>11942402.48</v>
      </c>
      <c r="H4" s="10">
        <f t="shared" si="0"/>
        <v>89.664106512094946</v>
      </c>
      <c r="I4" s="10">
        <f t="shared" ref="I4:I25" si="3">100-H4</f>
        <v>10.335893487905054</v>
      </c>
    </row>
    <row r="5" spans="1:9" ht="15.75">
      <c r="A5" s="2">
        <v>3</v>
      </c>
      <c r="B5" s="1" t="s">
        <v>3</v>
      </c>
      <c r="C5" s="3">
        <v>14124820.01</v>
      </c>
      <c r="D5" s="3">
        <v>13212038.76</v>
      </c>
      <c r="E5" s="12">
        <f t="shared" si="1"/>
        <v>93.537749512179445</v>
      </c>
      <c r="F5" s="4">
        <f t="shared" si="2"/>
        <v>6.4622504878205547</v>
      </c>
      <c r="G5" s="6">
        <v>12614397.43</v>
      </c>
      <c r="H5" s="12">
        <f t="shared" si="0"/>
        <v>89.306606534237886</v>
      </c>
      <c r="I5" s="4">
        <f t="shared" si="3"/>
        <v>10.693393465762114</v>
      </c>
    </row>
    <row r="6" spans="1:9" ht="15.75">
      <c r="A6" s="7">
        <v>4</v>
      </c>
      <c r="B6" s="8" t="s">
        <v>4</v>
      </c>
      <c r="C6" s="9">
        <v>13893213.710000001</v>
      </c>
      <c r="D6" s="9">
        <v>13017685.970000001</v>
      </c>
      <c r="E6" s="10">
        <f t="shared" si="1"/>
        <v>93.698162583003977</v>
      </c>
      <c r="F6" s="10">
        <f t="shared" si="2"/>
        <v>6.3018374169960225</v>
      </c>
      <c r="G6" s="11">
        <v>12444448.060000001</v>
      </c>
      <c r="H6" s="10">
        <f t="shared" si="0"/>
        <v>89.572134423029752</v>
      </c>
      <c r="I6" s="10">
        <f t="shared" si="3"/>
        <v>10.427865576970248</v>
      </c>
    </row>
    <row r="7" spans="1:9" ht="15.75">
      <c r="A7" s="2">
        <v>5</v>
      </c>
      <c r="B7" s="1" t="s">
        <v>6</v>
      </c>
      <c r="C7" s="3">
        <v>24746415.370000001</v>
      </c>
      <c r="D7" s="3">
        <v>22880194.620000001</v>
      </c>
      <c r="E7" s="12">
        <f t="shared" si="1"/>
        <v>92.458621896962043</v>
      </c>
      <c r="F7" s="4">
        <f t="shared" si="2"/>
        <v>7.5413781030379567</v>
      </c>
      <c r="G7" s="6">
        <v>21658199.789999999</v>
      </c>
      <c r="H7" s="12">
        <f t="shared" si="0"/>
        <v>87.520553850624225</v>
      </c>
      <c r="I7" s="4">
        <f t="shared" si="3"/>
        <v>12.479446149375775</v>
      </c>
    </row>
    <row r="8" spans="1:9" ht="15.75">
      <c r="A8" s="7">
        <v>6</v>
      </c>
      <c r="B8" s="8" t="s">
        <v>5</v>
      </c>
      <c r="C8" s="9">
        <v>25697447.359999999</v>
      </c>
      <c r="D8" s="9">
        <v>23986013.169999998</v>
      </c>
      <c r="E8" s="10">
        <f t="shared" si="1"/>
        <v>93.340061500956807</v>
      </c>
      <c r="F8" s="10">
        <f t="shared" si="2"/>
        <v>6.6599384990431929</v>
      </c>
      <c r="G8" s="11">
        <v>22865374.420000002</v>
      </c>
      <c r="H8" s="10">
        <f t="shared" si="0"/>
        <v>88.979166294904715</v>
      </c>
      <c r="I8" s="10">
        <f t="shared" si="3"/>
        <v>11.020833705095285</v>
      </c>
    </row>
    <row r="9" spans="1:9" ht="15.75">
      <c r="A9" s="2">
        <v>7</v>
      </c>
      <c r="B9" s="1" t="s">
        <v>7</v>
      </c>
      <c r="C9" s="3">
        <v>33344271.859999999</v>
      </c>
      <c r="D9" s="3">
        <v>30180077.5</v>
      </c>
      <c r="E9" s="12">
        <f t="shared" si="1"/>
        <v>90.510530944309551</v>
      </c>
      <c r="F9" s="4">
        <f t="shared" si="2"/>
        <v>9.4894690556904493</v>
      </c>
      <c r="G9" s="6">
        <v>28108152.09</v>
      </c>
      <c r="H9" s="12">
        <f t="shared" si="0"/>
        <v>84.296793788197007</v>
      </c>
      <c r="I9" s="4">
        <f t="shared" si="3"/>
        <v>15.703206211802993</v>
      </c>
    </row>
    <row r="10" spans="1:9" ht="15.75">
      <c r="A10" s="7">
        <v>8</v>
      </c>
      <c r="B10" s="8" t="s">
        <v>8</v>
      </c>
      <c r="C10" s="9">
        <v>32832729.699999999</v>
      </c>
      <c r="D10" s="9">
        <v>30492685.23</v>
      </c>
      <c r="E10" s="10">
        <f t="shared" si="1"/>
        <v>92.872829973683238</v>
      </c>
      <c r="F10" s="10">
        <f t="shared" si="2"/>
        <v>7.1271700263167617</v>
      </c>
      <c r="G10" s="11">
        <v>28960395.199999999</v>
      </c>
      <c r="H10" s="10">
        <f t="shared" si="0"/>
        <v>88.205870984891035</v>
      </c>
      <c r="I10" s="10">
        <f t="shared" si="3"/>
        <v>11.794129015108965</v>
      </c>
    </row>
    <row r="11" spans="1:9" ht="15.75">
      <c r="A11" s="2">
        <v>9</v>
      </c>
      <c r="B11" s="1" t="s">
        <v>9</v>
      </c>
      <c r="C11" s="3">
        <v>139971955.78</v>
      </c>
      <c r="D11" s="3">
        <v>130141217.71000001</v>
      </c>
      <c r="E11" s="12">
        <f t="shared" si="1"/>
        <v>92.97663734480399</v>
      </c>
      <c r="F11" s="4">
        <f t="shared" si="2"/>
        <v>7.02336265519601</v>
      </c>
      <c r="G11" s="6">
        <v>123703488.73999999</v>
      </c>
      <c r="H11" s="12">
        <f t="shared" si="0"/>
        <v>88.37733819653856</v>
      </c>
      <c r="I11" s="4">
        <f t="shared" si="3"/>
        <v>11.62266180346144</v>
      </c>
    </row>
    <row r="12" spans="1:9" ht="15.75">
      <c r="A12" s="7">
        <v>10</v>
      </c>
      <c r="B12" s="8" t="s">
        <v>10</v>
      </c>
      <c r="C12" s="9">
        <v>21873971.469999999</v>
      </c>
      <c r="D12" s="9">
        <v>20201625.289999999</v>
      </c>
      <c r="E12" s="10">
        <f t="shared" si="1"/>
        <v>92.354629417462618</v>
      </c>
      <c r="F12" s="10">
        <f t="shared" si="2"/>
        <v>7.6453705825373817</v>
      </c>
      <c r="G12" s="11">
        <v>19106600.07</v>
      </c>
      <c r="H12" s="10">
        <f t="shared" si="0"/>
        <v>87.34856446258317</v>
      </c>
      <c r="I12" s="10">
        <f t="shared" si="3"/>
        <v>12.65143553741683</v>
      </c>
    </row>
    <row r="13" spans="1:9" ht="15.75">
      <c r="A13" s="2">
        <v>11</v>
      </c>
      <c r="B13" s="1" t="s">
        <v>11</v>
      </c>
      <c r="C13" s="3">
        <v>29209158.059999999</v>
      </c>
      <c r="D13" s="3">
        <v>26968771.899999999</v>
      </c>
      <c r="E13" s="12">
        <f t="shared" si="1"/>
        <v>92.329850263407423</v>
      </c>
      <c r="F13" s="4">
        <f t="shared" si="2"/>
        <v>7.6701497365925775</v>
      </c>
      <c r="G13" s="6">
        <v>25501768.73</v>
      </c>
      <c r="H13" s="12">
        <f t="shared" si="0"/>
        <v>87.307441993417058</v>
      </c>
      <c r="I13" s="4">
        <f t="shared" si="3"/>
        <v>12.692558006582942</v>
      </c>
    </row>
    <row r="14" spans="1:9" ht="15.75">
      <c r="A14" s="7">
        <v>12</v>
      </c>
      <c r="B14" s="8" t="s">
        <v>12</v>
      </c>
      <c r="C14" s="9">
        <v>43338139.380000003</v>
      </c>
      <c r="D14" s="9">
        <v>40209561.43</v>
      </c>
      <c r="E14" s="10">
        <f t="shared" si="1"/>
        <v>92.781005380577554</v>
      </c>
      <c r="F14" s="10">
        <f t="shared" si="2"/>
        <v>7.2189946194224461</v>
      </c>
      <c r="G14" s="11">
        <v>38160870.719999999</v>
      </c>
      <c r="H14" s="10">
        <f t="shared" si="0"/>
        <v>88.053781878810312</v>
      </c>
      <c r="I14" s="10">
        <f t="shared" si="3"/>
        <v>11.946218121189688</v>
      </c>
    </row>
    <row r="15" spans="1:9" ht="15.75">
      <c r="A15" s="2">
        <v>13</v>
      </c>
      <c r="B15" s="1" t="s">
        <v>14</v>
      </c>
      <c r="C15" s="3">
        <v>75495056.5</v>
      </c>
      <c r="D15" s="3">
        <v>69545255.379999995</v>
      </c>
      <c r="E15" s="12">
        <f t="shared" si="1"/>
        <v>92.118952689306226</v>
      </c>
      <c r="F15" s="4">
        <f t="shared" si="2"/>
        <v>7.8810473106937735</v>
      </c>
      <c r="G15" s="6">
        <v>65649127.399999999</v>
      </c>
      <c r="H15" s="12">
        <f t="shared" si="0"/>
        <v>86.95818036774368</v>
      </c>
      <c r="I15" s="4">
        <f t="shared" si="3"/>
        <v>13.04181963225632</v>
      </c>
    </row>
    <row r="16" spans="1:9" ht="15.75">
      <c r="A16" s="7">
        <v>14</v>
      </c>
      <c r="B16" s="8" t="s">
        <v>13</v>
      </c>
      <c r="C16" s="9">
        <v>16983894.75</v>
      </c>
      <c r="D16" s="9">
        <v>15893420.6</v>
      </c>
      <c r="E16" s="10">
        <f t="shared" si="1"/>
        <v>93.579363473151531</v>
      </c>
      <c r="F16" s="10">
        <f t="shared" si="2"/>
        <v>6.4206365268484689</v>
      </c>
      <c r="G16" s="11">
        <v>15179434.939999999</v>
      </c>
      <c r="H16" s="10">
        <f t="shared" si="0"/>
        <v>89.375465188866642</v>
      </c>
      <c r="I16" s="10">
        <f t="shared" si="3"/>
        <v>10.624534811133358</v>
      </c>
    </row>
    <row r="17" spans="1:9" ht="15.75">
      <c r="A17" s="2">
        <v>15</v>
      </c>
      <c r="B17" s="1" t="s">
        <v>15</v>
      </c>
      <c r="C17" s="3">
        <v>12522593.49</v>
      </c>
      <c r="D17" s="3">
        <v>11932677.540000001</v>
      </c>
      <c r="E17" s="12">
        <f t="shared" si="1"/>
        <v>95.289187096338452</v>
      </c>
      <c r="F17" s="4">
        <f t="shared" si="2"/>
        <v>4.710812903661548</v>
      </c>
      <c r="G17" s="6">
        <v>11546472.210000001</v>
      </c>
      <c r="H17" s="12">
        <f t="shared" si="0"/>
        <v>92.20511884555313</v>
      </c>
      <c r="I17" s="4">
        <f t="shared" si="3"/>
        <v>7.7948811544468697</v>
      </c>
    </row>
    <row r="18" spans="1:9" ht="15.75">
      <c r="A18" s="7">
        <v>16</v>
      </c>
      <c r="B18" s="8" t="s">
        <v>17</v>
      </c>
      <c r="C18" s="9">
        <v>18306680.300000001</v>
      </c>
      <c r="D18" s="9">
        <v>17650406.84</v>
      </c>
      <c r="E18" s="10">
        <f t="shared" si="1"/>
        <v>96.415114869297184</v>
      </c>
      <c r="F18" s="10">
        <f t="shared" si="2"/>
        <v>3.5848851307028156</v>
      </c>
      <c r="G18" s="11">
        <v>17220756.620000001</v>
      </c>
      <c r="H18" s="10">
        <f t="shared" si="0"/>
        <v>94.068156201973977</v>
      </c>
      <c r="I18" s="10">
        <f t="shared" si="3"/>
        <v>5.9318437980260228</v>
      </c>
    </row>
    <row r="19" spans="1:9" ht="15.75">
      <c r="A19" s="2">
        <v>17</v>
      </c>
      <c r="B19" s="1" t="s">
        <v>18</v>
      </c>
      <c r="C19" s="3">
        <v>88707722.260000005</v>
      </c>
      <c r="D19" s="3">
        <v>80837313.719999999</v>
      </c>
      <c r="E19" s="12">
        <f t="shared" si="1"/>
        <v>91.127707555231723</v>
      </c>
      <c r="F19" s="4">
        <f t="shared" si="2"/>
        <v>8.8722924447682772</v>
      </c>
      <c r="G19" s="6">
        <v>75683656.329999998</v>
      </c>
      <c r="H19" s="12">
        <f t="shared" si="0"/>
        <v>85.318002087995438</v>
      </c>
      <c r="I19" s="4">
        <f t="shared" si="3"/>
        <v>14.681997912004562</v>
      </c>
    </row>
    <row r="20" spans="1:9" ht="15.75">
      <c r="A20" s="7">
        <v>18</v>
      </c>
      <c r="B20" s="8" t="s">
        <v>22</v>
      </c>
      <c r="C20" s="9">
        <v>25062639.84</v>
      </c>
      <c r="D20" s="9">
        <v>23296007.530000001</v>
      </c>
      <c r="E20" s="10">
        <f t="shared" si="1"/>
        <v>92.951132357651915</v>
      </c>
      <c r="F20" s="10">
        <f t="shared" si="2"/>
        <v>7.0488676423480854</v>
      </c>
      <c r="G20" s="11">
        <v>22139230.649999999</v>
      </c>
      <c r="H20" s="10">
        <f t="shared" si="0"/>
        <v>88.335589512265841</v>
      </c>
      <c r="I20" s="10">
        <f t="shared" si="3"/>
        <v>11.664410487734159</v>
      </c>
    </row>
    <row r="21" spans="1:9" ht="15.75">
      <c r="A21" s="2">
        <v>19</v>
      </c>
      <c r="B21" s="1" t="s">
        <v>23</v>
      </c>
      <c r="C21" s="3">
        <v>11280649.300000001</v>
      </c>
      <c r="D21" s="3">
        <v>10554864.41</v>
      </c>
      <c r="E21" s="12">
        <f t="shared" si="1"/>
        <v>93.566107138886053</v>
      </c>
      <c r="F21" s="4">
        <f t="shared" si="2"/>
        <v>6.4338928611139465</v>
      </c>
      <c r="G21" s="6">
        <v>10079694.060000001</v>
      </c>
      <c r="H21" s="12">
        <f t="shared" si="0"/>
        <v>89.353846502434919</v>
      </c>
      <c r="I21" s="4">
        <f t="shared" si="3"/>
        <v>10.646153497565081</v>
      </c>
    </row>
    <row r="22" spans="1:9" ht="15.75">
      <c r="A22" s="7">
        <v>20</v>
      </c>
      <c r="B22" s="8" t="s">
        <v>21</v>
      </c>
      <c r="C22" s="9">
        <v>22539149.850000001</v>
      </c>
      <c r="D22" s="9">
        <v>21032467.329999998</v>
      </c>
      <c r="E22" s="10">
        <f t="shared" si="1"/>
        <v>93.315264639406962</v>
      </c>
      <c r="F22" s="10">
        <f t="shared" si="2"/>
        <v>6.684735360593038</v>
      </c>
      <c r="G22" s="11">
        <v>20045916.800000001</v>
      </c>
      <c r="H22" s="10">
        <f t="shared" si="0"/>
        <v>88.93821166018823</v>
      </c>
      <c r="I22" s="10">
        <f t="shared" si="3"/>
        <v>11.06178833981177</v>
      </c>
    </row>
    <row r="23" spans="1:9" ht="15.75">
      <c r="A23" s="2">
        <v>21</v>
      </c>
      <c r="B23" s="1" t="s">
        <v>16</v>
      </c>
      <c r="C23" s="3">
        <v>22063275.149999999</v>
      </c>
      <c r="D23" s="3">
        <v>21136066.93</v>
      </c>
      <c r="E23" s="12">
        <f t="shared" si="1"/>
        <v>95.797504161570501</v>
      </c>
      <c r="F23" s="4">
        <f t="shared" si="2"/>
        <v>4.202495838429499</v>
      </c>
      <c r="G23" s="6">
        <v>20528984.969999999</v>
      </c>
      <c r="H23" s="12">
        <f t="shared" si="0"/>
        <v>93.04595455765778</v>
      </c>
      <c r="I23" s="4">
        <f t="shared" si="3"/>
        <v>6.9540454423422204</v>
      </c>
    </row>
    <row r="24" spans="1:9" ht="15.75">
      <c r="A24" s="7">
        <v>22</v>
      </c>
      <c r="B24" s="8" t="s">
        <v>20</v>
      </c>
      <c r="C24" s="9">
        <v>19565471.940000001</v>
      </c>
      <c r="D24" s="9">
        <v>18023908.710000001</v>
      </c>
      <c r="E24" s="10">
        <f t="shared" si="1"/>
        <v>92.1210015545375</v>
      </c>
      <c r="F24" s="10">
        <f t="shared" si="2"/>
        <v>7.8789984454624999</v>
      </c>
      <c r="G24" s="11">
        <v>17014491.469999999</v>
      </c>
      <c r="H24" s="10">
        <f t="shared" si="0"/>
        <v>86.961825005689079</v>
      </c>
      <c r="I24" s="10">
        <f t="shared" si="3"/>
        <v>13.038174994310921</v>
      </c>
    </row>
    <row r="25" spans="1:9" ht="16.5" thickBot="1">
      <c r="A25" s="2">
        <v>23</v>
      </c>
      <c r="B25" s="1" t="s">
        <v>19</v>
      </c>
      <c r="C25" s="3">
        <v>16702724.189999999</v>
      </c>
      <c r="D25" s="13">
        <v>15465130.24</v>
      </c>
      <c r="E25" s="14">
        <f t="shared" si="1"/>
        <v>92.590466465698128</v>
      </c>
      <c r="F25" s="15">
        <f t="shared" si="2"/>
        <v>7.4095335343018718</v>
      </c>
      <c r="G25" s="16">
        <v>14654774.91</v>
      </c>
      <c r="H25" s="14">
        <f t="shared" si="0"/>
        <v>87.738830763749803</v>
      </c>
      <c r="I25" s="15">
        <f t="shared" si="3"/>
        <v>12.261169236250197</v>
      </c>
    </row>
    <row r="27" spans="1:9" ht="15.75" thickBot="1"/>
    <row r="28" spans="1:9" ht="15.75" thickBot="1">
      <c r="C28" s="20" t="s">
        <v>47</v>
      </c>
      <c r="D28" s="40" t="s">
        <v>48</v>
      </c>
      <c r="E28" s="20" t="s">
        <v>49</v>
      </c>
      <c r="G28" s="20" t="s">
        <v>50</v>
      </c>
    </row>
    <row r="29" spans="1:9" ht="19.5" thickBot="1">
      <c r="B29" s="43" t="s">
        <v>46</v>
      </c>
      <c r="C29" s="39">
        <f>+SUM(C3:C25)</f>
        <v>753853324.4000001</v>
      </c>
      <c r="D29" s="39">
        <f>+SUM(D3:D25)</f>
        <v>698915175.88</v>
      </c>
      <c r="E29" s="39">
        <f>+SUM(G3:G25)</f>
        <v>662941271.2299999</v>
      </c>
      <c r="F29" s="18"/>
      <c r="H29" s="19"/>
      <c r="I29" s="19"/>
    </row>
    <row r="30" spans="1:9" ht="19.5" thickBot="1">
      <c r="B30" s="17"/>
      <c r="E30" s="18"/>
      <c r="F30" s="18"/>
      <c r="G30" s="19"/>
      <c r="H30" s="19"/>
      <c r="I30" s="19"/>
    </row>
    <row r="31" spans="1:9" ht="19.5" thickBot="1">
      <c r="D31" s="41">
        <f>+SUM(E3:E25)/23/100</f>
        <v>0.9311887143214238</v>
      </c>
      <c r="G31" s="47">
        <f>+SUM(F3:F25)/23/100</f>
        <v>6.8811285678576403E-2</v>
      </c>
    </row>
    <row r="32" spans="1:9" ht="19.5" thickBot="1">
      <c r="B32" s="28"/>
      <c r="D32" s="42"/>
      <c r="G32" s="48"/>
    </row>
    <row r="33" spans="5:7" ht="19.5" thickBot="1">
      <c r="E33" s="41">
        <f>+SUM(H3:H25)/23/100</f>
        <v>0.88613227597372624</v>
      </c>
      <c r="G33" s="47">
        <f>+SUM(I3:I25)/23/100</f>
        <v>0.11386772402627358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zoomScale="85" zoomScaleNormal="85" workbookViewId="0">
      <selection activeCell="K30" sqref="K30"/>
    </sheetView>
  </sheetViews>
  <sheetFormatPr baseColWidth="10" defaultRowHeight="15"/>
  <cols>
    <col min="2" max="2" width="17.42578125" customWidth="1"/>
    <col min="3" max="3" width="22.28515625" customWidth="1"/>
    <col min="4" max="4" width="22.85546875" customWidth="1"/>
    <col min="5" max="5" width="24" customWidth="1"/>
    <col min="6" max="6" width="18" customWidth="1"/>
    <col min="7" max="7" width="20" customWidth="1"/>
    <col min="8" max="8" width="21.7109375" customWidth="1"/>
    <col min="9" max="9" width="18.28515625" customWidth="1"/>
  </cols>
  <sheetData>
    <row r="1" spans="1:9">
      <c r="A1" s="132"/>
      <c r="B1" s="129" t="s">
        <v>0</v>
      </c>
      <c r="C1" s="129" t="s">
        <v>28</v>
      </c>
      <c r="D1" s="129" t="s">
        <v>37</v>
      </c>
      <c r="E1" s="129" t="s">
        <v>33</v>
      </c>
      <c r="F1" s="129" t="s">
        <v>34</v>
      </c>
      <c r="G1" s="129" t="s">
        <v>27</v>
      </c>
      <c r="H1" s="129" t="s">
        <v>33</v>
      </c>
      <c r="I1" s="129" t="s">
        <v>36</v>
      </c>
    </row>
    <row r="2" spans="1:9" ht="42.75" customHeight="1" thickBot="1">
      <c r="A2" s="133"/>
      <c r="B2" s="130"/>
      <c r="C2" s="130"/>
      <c r="D2" s="130"/>
      <c r="E2" s="130"/>
      <c r="F2" s="130"/>
      <c r="G2" s="130"/>
      <c r="H2" s="131"/>
      <c r="I2" s="130"/>
    </row>
    <row r="3" spans="1:9" ht="15.75">
      <c r="A3" s="2">
        <v>1</v>
      </c>
      <c r="B3" s="1" t="s">
        <v>1</v>
      </c>
      <c r="C3" s="3">
        <v>32272299.370000001</v>
      </c>
      <c r="D3" s="3">
        <v>30675114.300000001</v>
      </c>
      <c r="E3" s="4">
        <f>+D3*100/C3</f>
        <v>95.050910219664331</v>
      </c>
      <c r="F3" s="5">
        <f>100-E3</f>
        <v>4.9490897803356688</v>
      </c>
      <c r="G3" s="6">
        <v>30626030.210000001</v>
      </c>
      <c r="H3" s="5">
        <f t="shared" ref="H3:H25" si="0">+G3*100/C3</f>
        <v>94.898816656583335</v>
      </c>
      <c r="I3" s="5">
        <f>100-H3</f>
        <v>5.1011833434166647</v>
      </c>
    </row>
    <row r="4" spans="1:9" ht="15.75">
      <c r="A4" s="7">
        <v>2</v>
      </c>
      <c r="B4" s="8" t="s">
        <v>2</v>
      </c>
      <c r="C4" s="9">
        <v>13319044.76</v>
      </c>
      <c r="D4" s="9">
        <v>12593480.300000001</v>
      </c>
      <c r="E4" s="10">
        <f t="shared" ref="E4:E25" si="1">+D4*100/C4</f>
        <v>94.552428698347583</v>
      </c>
      <c r="F4" s="10">
        <f t="shared" ref="F4:F25" si="2">100-E4</f>
        <v>5.4475713016524168</v>
      </c>
      <c r="G4" s="11">
        <v>12578190.74</v>
      </c>
      <c r="H4" s="10">
        <f t="shared" si="0"/>
        <v>94.437633979390583</v>
      </c>
      <c r="I4" s="10">
        <f t="shared" ref="I4:I25" si="3">100-H4</f>
        <v>5.5623660206094172</v>
      </c>
    </row>
    <row r="5" spans="1:9" ht="15.75">
      <c r="A5" s="2">
        <v>3</v>
      </c>
      <c r="B5" s="1" t="s">
        <v>3</v>
      </c>
      <c r="C5" s="3">
        <v>14124820.01</v>
      </c>
      <c r="D5" s="3">
        <v>13521146.5</v>
      </c>
      <c r="E5" s="12">
        <f t="shared" si="1"/>
        <v>95.726150778752469</v>
      </c>
      <c r="F5" s="4">
        <f t="shared" si="2"/>
        <v>4.2738492212475307</v>
      </c>
      <c r="G5" s="6">
        <v>13503423.970000001</v>
      </c>
      <c r="H5" s="12">
        <f t="shared" si="0"/>
        <v>95.600679940982843</v>
      </c>
      <c r="I5" s="4">
        <f t="shared" si="3"/>
        <v>4.3993200590171568</v>
      </c>
    </row>
    <row r="6" spans="1:9" ht="15.75">
      <c r="A6" s="7">
        <v>4</v>
      </c>
      <c r="B6" s="8" t="s">
        <v>4</v>
      </c>
      <c r="C6" s="9">
        <v>13893213.710000001</v>
      </c>
      <c r="D6" s="9">
        <v>13597351</v>
      </c>
      <c r="E6" s="10">
        <f t="shared" si="1"/>
        <v>97.870451601942563</v>
      </c>
      <c r="F6" s="10">
        <f t="shared" si="2"/>
        <v>2.1295483980574375</v>
      </c>
      <c r="G6" s="11">
        <v>13578452.23</v>
      </c>
      <c r="H6" s="10">
        <f t="shared" si="0"/>
        <v>97.734422815554595</v>
      </c>
      <c r="I6" s="10">
        <f t="shared" si="3"/>
        <v>2.2655771844454051</v>
      </c>
    </row>
    <row r="7" spans="1:9" ht="15.75">
      <c r="A7" s="2">
        <v>5</v>
      </c>
      <c r="B7" s="1" t="s">
        <v>6</v>
      </c>
      <c r="C7" s="3">
        <v>24746415.370000001</v>
      </c>
      <c r="D7" s="3">
        <v>23247900.100000001</v>
      </c>
      <c r="E7" s="12">
        <f t="shared" si="1"/>
        <v>93.944515811301514</v>
      </c>
      <c r="F7" s="4">
        <f t="shared" si="2"/>
        <v>6.055484188698486</v>
      </c>
      <c r="G7" s="6">
        <v>23212405.93</v>
      </c>
      <c r="H7" s="12">
        <f t="shared" si="0"/>
        <v>93.801084249722592</v>
      </c>
      <c r="I7" s="4">
        <f t="shared" si="3"/>
        <v>6.1989157502774077</v>
      </c>
    </row>
    <row r="8" spans="1:9" ht="15.75">
      <c r="A8" s="7">
        <v>6</v>
      </c>
      <c r="B8" s="8" t="s">
        <v>5</v>
      </c>
      <c r="C8" s="9">
        <v>25697447.359999999</v>
      </c>
      <c r="D8" s="9">
        <v>24850097.899999999</v>
      </c>
      <c r="E8" s="10">
        <f t="shared" si="1"/>
        <v>96.702592875746248</v>
      </c>
      <c r="F8" s="10">
        <f t="shared" si="2"/>
        <v>3.2974071242537519</v>
      </c>
      <c r="G8" s="11">
        <v>24814241.780000001</v>
      </c>
      <c r="H8" s="10">
        <f t="shared" si="0"/>
        <v>96.563061040160846</v>
      </c>
      <c r="I8" s="10">
        <f t="shared" si="3"/>
        <v>3.4369389598391535</v>
      </c>
    </row>
    <row r="9" spans="1:9" ht="15.75">
      <c r="A9" s="2">
        <v>7</v>
      </c>
      <c r="B9" s="1" t="s">
        <v>7</v>
      </c>
      <c r="C9" s="3">
        <v>33344271.859999999</v>
      </c>
      <c r="D9" s="3">
        <v>30073479.899999999</v>
      </c>
      <c r="E9" s="12">
        <f t="shared" si="1"/>
        <v>90.190843051745688</v>
      </c>
      <c r="F9" s="4">
        <f t="shared" si="2"/>
        <v>9.8091569482543122</v>
      </c>
      <c r="G9" s="6">
        <v>30018693.199999999</v>
      </c>
      <c r="H9" s="12">
        <f t="shared" si="0"/>
        <v>90.026536869772272</v>
      </c>
      <c r="I9" s="4">
        <f t="shared" si="3"/>
        <v>9.9734631302277279</v>
      </c>
    </row>
    <row r="10" spans="1:9" ht="15.75">
      <c r="A10" s="7">
        <v>8</v>
      </c>
      <c r="B10" s="8" t="s">
        <v>8</v>
      </c>
      <c r="C10" s="9">
        <v>32832729.699999999</v>
      </c>
      <c r="D10" s="9">
        <v>30620373.399999999</v>
      </c>
      <c r="E10" s="10">
        <f t="shared" si="1"/>
        <v>93.261735103310642</v>
      </c>
      <c r="F10" s="10">
        <f t="shared" si="2"/>
        <v>6.7382648966893584</v>
      </c>
      <c r="G10" s="11">
        <v>30577588.32</v>
      </c>
      <c r="H10" s="10">
        <f t="shared" si="0"/>
        <v>93.131422819224198</v>
      </c>
      <c r="I10" s="10">
        <f t="shared" si="3"/>
        <v>6.8685771807758016</v>
      </c>
    </row>
    <row r="11" spans="1:9" ht="15.75">
      <c r="A11" s="2">
        <v>9</v>
      </c>
      <c r="B11" s="1" t="s">
        <v>9</v>
      </c>
      <c r="C11" s="3">
        <v>139971955.78</v>
      </c>
      <c r="D11" s="3">
        <v>132596218.59999999</v>
      </c>
      <c r="E11" s="12">
        <f t="shared" si="1"/>
        <v>94.730560747759526</v>
      </c>
      <c r="F11" s="4">
        <f t="shared" si="2"/>
        <v>5.269439252240474</v>
      </c>
      <c r="G11" s="6">
        <v>132411720.81</v>
      </c>
      <c r="H11" s="12">
        <f t="shared" si="0"/>
        <v>94.598750208304054</v>
      </c>
      <c r="I11" s="4">
        <f t="shared" si="3"/>
        <v>5.4012497916959461</v>
      </c>
    </row>
    <row r="12" spans="1:9" ht="15.75">
      <c r="A12" s="7">
        <v>10</v>
      </c>
      <c r="B12" s="8" t="s">
        <v>10</v>
      </c>
      <c r="C12" s="9">
        <v>21873971.469999999</v>
      </c>
      <c r="D12" s="9">
        <v>21270032.699999999</v>
      </c>
      <c r="E12" s="10">
        <f t="shared" si="1"/>
        <v>97.239007233650753</v>
      </c>
      <c r="F12" s="10">
        <f t="shared" si="2"/>
        <v>2.7609927663492471</v>
      </c>
      <c r="G12" s="11">
        <v>21337770.800000001</v>
      </c>
      <c r="H12" s="10">
        <f t="shared" si="0"/>
        <v>97.548681679797411</v>
      </c>
      <c r="I12" s="10">
        <f t="shared" si="3"/>
        <v>2.4513183202025886</v>
      </c>
    </row>
    <row r="13" spans="1:9" ht="15.75">
      <c r="A13" s="2">
        <v>11</v>
      </c>
      <c r="B13" s="1" t="s">
        <v>11</v>
      </c>
      <c r="C13" s="3">
        <v>29209158.059999999</v>
      </c>
      <c r="D13" s="3">
        <v>27492760.899999999</v>
      </c>
      <c r="E13" s="12">
        <f t="shared" si="1"/>
        <v>94.123770508981252</v>
      </c>
      <c r="F13" s="4">
        <f t="shared" si="2"/>
        <v>5.8762294910187478</v>
      </c>
      <c r="G13" s="6">
        <v>27450432.059999999</v>
      </c>
      <c r="H13" s="12">
        <f t="shared" si="0"/>
        <v>93.978854178585664</v>
      </c>
      <c r="I13" s="4">
        <f t="shared" si="3"/>
        <v>6.0211458214143363</v>
      </c>
    </row>
    <row r="14" spans="1:9" ht="15.75">
      <c r="A14" s="7">
        <v>12</v>
      </c>
      <c r="B14" s="8" t="s">
        <v>12</v>
      </c>
      <c r="C14" s="9">
        <v>43338139.380000003</v>
      </c>
      <c r="D14" s="9">
        <v>41302214.5</v>
      </c>
      <c r="E14" s="10">
        <f t="shared" si="1"/>
        <v>95.302232838958574</v>
      </c>
      <c r="F14" s="10">
        <f t="shared" si="2"/>
        <v>4.6977671610414262</v>
      </c>
      <c r="G14" s="11">
        <v>41239320.969999999</v>
      </c>
      <c r="H14" s="10">
        <f t="shared" si="0"/>
        <v>95.157110018967316</v>
      </c>
      <c r="I14" s="10">
        <f t="shared" si="3"/>
        <v>4.842889981032684</v>
      </c>
    </row>
    <row r="15" spans="1:9" ht="15.75">
      <c r="A15" s="2">
        <v>13</v>
      </c>
      <c r="B15" s="1" t="s">
        <v>14</v>
      </c>
      <c r="C15" s="3">
        <v>75495056.5</v>
      </c>
      <c r="D15" s="3">
        <v>71469631.900000006</v>
      </c>
      <c r="E15" s="12">
        <f t="shared" si="1"/>
        <v>94.667962663224188</v>
      </c>
      <c r="F15" s="4">
        <f t="shared" si="2"/>
        <v>5.3320373367758123</v>
      </c>
      <c r="G15" s="6">
        <v>71350353.219999999</v>
      </c>
      <c r="H15" s="12">
        <f t="shared" si="0"/>
        <v>94.509967311568275</v>
      </c>
      <c r="I15" s="4">
        <f t="shared" si="3"/>
        <v>5.4900326884317252</v>
      </c>
    </row>
    <row r="16" spans="1:9" ht="15.75">
      <c r="A16" s="7">
        <v>14</v>
      </c>
      <c r="B16" s="8" t="s">
        <v>13</v>
      </c>
      <c r="C16" s="9">
        <v>16983894.75</v>
      </c>
      <c r="D16" s="9">
        <v>16125368.699999999</v>
      </c>
      <c r="E16" s="10">
        <f t="shared" si="1"/>
        <v>94.945057876079929</v>
      </c>
      <c r="F16" s="10">
        <f t="shared" si="2"/>
        <v>5.0549421239200711</v>
      </c>
      <c r="G16" s="11">
        <v>16104525.75</v>
      </c>
      <c r="H16" s="10">
        <f t="shared" si="0"/>
        <v>94.822336025133453</v>
      </c>
      <c r="I16" s="10">
        <f t="shared" si="3"/>
        <v>5.1776639748665474</v>
      </c>
    </row>
    <row r="17" spans="1:9" ht="15.75">
      <c r="A17" s="2">
        <v>15</v>
      </c>
      <c r="B17" s="1" t="s">
        <v>15</v>
      </c>
      <c r="C17" s="3">
        <v>12522593.49</v>
      </c>
      <c r="D17" s="3">
        <v>12038141.4</v>
      </c>
      <c r="E17" s="12">
        <f t="shared" si="1"/>
        <v>96.131375737886387</v>
      </c>
      <c r="F17" s="4">
        <f t="shared" si="2"/>
        <v>3.8686242621136131</v>
      </c>
      <c r="G17" s="6">
        <v>12027011.630000001</v>
      </c>
      <c r="H17" s="12">
        <f t="shared" si="0"/>
        <v>96.042498222147429</v>
      </c>
      <c r="I17" s="4">
        <f t="shared" si="3"/>
        <v>3.9575017778525705</v>
      </c>
    </row>
    <row r="18" spans="1:9" ht="15.75">
      <c r="A18" s="7">
        <v>16</v>
      </c>
      <c r="B18" s="8" t="s">
        <v>17</v>
      </c>
      <c r="C18" s="9">
        <v>18306680.300000001</v>
      </c>
      <c r="D18" s="9">
        <v>17793959</v>
      </c>
      <c r="E18" s="10">
        <f t="shared" si="1"/>
        <v>97.199266652403381</v>
      </c>
      <c r="F18" s="10">
        <f t="shared" si="2"/>
        <v>2.8007333475966192</v>
      </c>
      <c r="G18" s="11">
        <v>17781418.82</v>
      </c>
      <c r="H18" s="10">
        <f t="shared" si="0"/>
        <v>97.130766084334795</v>
      </c>
      <c r="I18" s="10">
        <f t="shared" si="3"/>
        <v>2.8692339156652054</v>
      </c>
    </row>
    <row r="19" spans="1:9" ht="15.75">
      <c r="A19" s="2">
        <v>17</v>
      </c>
      <c r="B19" s="1" t="s">
        <v>18</v>
      </c>
      <c r="C19" s="3">
        <v>88707722.260000005</v>
      </c>
      <c r="D19" s="3">
        <v>84773479.099999994</v>
      </c>
      <c r="E19" s="12">
        <f t="shared" si="1"/>
        <v>95.564937234586125</v>
      </c>
      <c r="F19" s="4">
        <f t="shared" si="2"/>
        <v>4.4350627654138748</v>
      </c>
      <c r="G19" s="6">
        <v>84613530.700000003</v>
      </c>
      <c r="H19" s="12">
        <f t="shared" si="0"/>
        <v>95.384627791479033</v>
      </c>
      <c r="I19" s="4">
        <f t="shared" si="3"/>
        <v>4.6153722085209665</v>
      </c>
    </row>
    <row r="20" spans="1:9" ht="15.75">
      <c r="A20" s="7">
        <v>18</v>
      </c>
      <c r="B20" s="8" t="s">
        <v>22</v>
      </c>
      <c r="C20" s="9">
        <v>25062639.84</v>
      </c>
      <c r="D20" s="9">
        <v>24356863.899999999</v>
      </c>
      <c r="E20" s="10">
        <f t="shared" si="1"/>
        <v>97.183952111566555</v>
      </c>
      <c r="F20" s="10">
        <f t="shared" si="2"/>
        <v>2.8160478884334452</v>
      </c>
      <c r="G20" s="11">
        <v>24319239.670000002</v>
      </c>
      <c r="H20" s="10">
        <f t="shared" si="0"/>
        <v>97.03383133322798</v>
      </c>
      <c r="I20" s="10">
        <f t="shared" si="3"/>
        <v>2.9661686667720204</v>
      </c>
    </row>
    <row r="21" spans="1:9" ht="15.75">
      <c r="A21" s="2">
        <v>19</v>
      </c>
      <c r="B21" s="1" t="s">
        <v>23</v>
      </c>
      <c r="C21" s="3">
        <v>11280649.300000001</v>
      </c>
      <c r="D21" s="3">
        <v>10854324.9</v>
      </c>
      <c r="E21" s="12">
        <f t="shared" si="1"/>
        <v>96.220745910432655</v>
      </c>
      <c r="F21" s="4">
        <f t="shared" si="2"/>
        <v>3.7792540895673454</v>
      </c>
      <c r="G21" s="6">
        <v>10839615.34</v>
      </c>
      <c r="H21" s="12">
        <f t="shared" si="0"/>
        <v>96.090349515608111</v>
      </c>
      <c r="I21" s="4">
        <f t="shared" si="3"/>
        <v>3.9096504843918893</v>
      </c>
    </row>
    <row r="22" spans="1:9" ht="15.75">
      <c r="A22" s="7">
        <v>20</v>
      </c>
      <c r="B22" s="8" t="s">
        <v>21</v>
      </c>
      <c r="C22" s="9">
        <v>22539149.850000001</v>
      </c>
      <c r="D22" s="9">
        <v>21202263.100000001</v>
      </c>
      <c r="E22" s="10">
        <f t="shared" si="1"/>
        <v>94.068601704602457</v>
      </c>
      <c r="F22" s="10">
        <f t="shared" si="2"/>
        <v>5.9313982953975426</v>
      </c>
      <c r="G22" s="11">
        <v>21174044.489999998</v>
      </c>
      <c r="H22" s="10">
        <f t="shared" si="0"/>
        <v>93.943403504192048</v>
      </c>
      <c r="I22" s="10">
        <f t="shared" si="3"/>
        <v>6.0565964958079519</v>
      </c>
    </row>
    <row r="23" spans="1:9" ht="15.75">
      <c r="A23" s="2">
        <v>21</v>
      </c>
      <c r="B23" s="1" t="s">
        <v>16</v>
      </c>
      <c r="C23" s="3">
        <v>22063275.149999999</v>
      </c>
      <c r="D23" s="3">
        <v>21219179.699999999</v>
      </c>
      <c r="E23" s="12">
        <f t="shared" si="1"/>
        <v>96.174206031238299</v>
      </c>
      <c r="F23" s="4">
        <f t="shared" si="2"/>
        <v>3.8257939687617011</v>
      </c>
      <c r="G23" s="6">
        <v>21201778.949999999</v>
      </c>
      <c r="H23" s="12">
        <f t="shared" si="0"/>
        <v>96.09533854723287</v>
      </c>
      <c r="I23" s="4">
        <f t="shared" si="3"/>
        <v>3.9046614527671295</v>
      </c>
    </row>
    <row r="24" spans="1:9" ht="15.75">
      <c r="A24" s="7">
        <v>22</v>
      </c>
      <c r="B24" s="8" t="s">
        <v>20</v>
      </c>
      <c r="C24" s="9">
        <v>19565471.940000001</v>
      </c>
      <c r="D24" s="9">
        <v>18319962</v>
      </c>
      <c r="E24" s="10">
        <f t="shared" si="1"/>
        <v>93.634143128162123</v>
      </c>
      <c r="F24" s="10">
        <f t="shared" si="2"/>
        <v>6.3658568718378774</v>
      </c>
      <c r="G24" s="11">
        <v>18290913.300000001</v>
      </c>
      <c r="H24" s="10">
        <f t="shared" si="0"/>
        <v>93.485673926452691</v>
      </c>
      <c r="I24" s="10">
        <f t="shared" si="3"/>
        <v>6.5143260735473092</v>
      </c>
    </row>
    <row r="25" spans="1:9" ht="16.5" thickBot="1">
      <c r="A25" s="2">
        <v>23</v>
      </c>
      <c r="B25" s="1" t="s">
        <v>19</v>
      </c>
      <c r="C25" s="3">
        <v>16702724.189999999</v>
      </c>
      <c r="D25" s="13">
        <v>15686653.4</v>
      </c>
      <c r="E25" s="14">
        <f t="shared" si="1"/>
        <v>93.916736105788502</v>
      </c>
      <c r="F25" s="15">
        <f t="shared" si="2"/>
        <v>6.0832638942114983</v>
      </c>
      <c r="G25" s="16">
        <v>15663614.060000001</v>
      </c>
      <c r="H25" s="14">
        <f t="shared" si="0"/>
        <v>93.778798487122714</v>
      </c>
      <c r="I25" s="15">
        <f t="shared" si="3"/>
        <v>6.2212015128772862</v>
      </c>
    </row>
    <row r="26" spans="1:9" ht="15.75">
      <c r="B26" s="44"/>
      <c r="G26" s="46"/>
      <c r="H26" s="45"/>
      <c r="I26" s="45"/>
    </row>
    <row r="27" spans="1:9" ht="16.5" thickBot="1">
      <c r="B27" s="44"/>
      <c r="G27" s="46"/>
      <c r="H27" s="45"/>
      <c r="I27" s="45"/>
    </row>
    <row r="28" spans="1:9" ht="15.75" thickBot="1">
      <c r="C28" s="20" t="s">
        <v>47</v>
      </c>
      <c r="D28" s="40" t="s">
        <v>48</v>
      </c>
      <c r="E28" s="20" t="s">
        <v>49</v>
      </c>
      <c r="G28" s="20" t="s">
        <v>50</v>
      </c>
    </row>
    <row r="29" spans="1:9" ht="19.5" thickBot="1">
      <c r="B29" s="43" t="s">
        <v>46</v>
      </c>
      <c r="C29" s="39">
        <f>+SUM(C3:C25)</f>
        <v>753853324.4000001</v>
      </c>
      <c r="D29" s="39">
        <f>+SUM(D3:D25)</f>
        <v>715679997.19999993</v>
      </c>
      <c r="E29" s="39">
        <f>+SUM(G3:G25)</f>
        <v>714714316.94999993</v>
      </c>
      <c r="F29" s="18"/>
      <c r="H29" s="19"/>
      <c r="I29" s="19"/>
    </row>
    <row r="30" spans="1:9" ht="19.5" thickBot="1">
      <c r="B30" s="17"/>
      <c r="C30" s="19"/>
      <c r="D30" s="19"/>
      <c r="E30" s="18"/>
      <c r="F30" s="18"/>
      <c r="G30" s="19"/>
      <c r="H30" s="19"/>
      <c r="I30" s="19"/>
    </row>
    <row r="31" spans="1:9" ht="19.5" thickBot="1">
      <c r="D31" s="41">
        <f>+SUM(E3:E25)/23/100</f>
        <v>0.95147921070701369</v>
      </c>
      <c r="G31" s="47">
        <f>+SUM(F3:F25)/23/100</f>
        <v>4.8520789292986199E-2</v>
      </c>
    </row>
    <row r="32" spans="1:9" ht="15.75" thickBot="1">
      <c r="G32" s="38"/>
    </row>
    <row r="33" spans="5:7" ht="19.5" thickBot="1">
      <c r="E33" s="41">
        <f>+SUM(H3:H25)/23/100</f>
        <v>0.95034549791545431</v>
      </c>
      <c r="G33" s="47">
        <f>+SUM(I3:I25)/23/100</f>
        <v>4.965450208454561E-2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47"/>
  <sheetViews>
    <sheetView showGridLines="0" workbookViewId="0">
      <selection activeCell="H15" sqref="H15"/>
    </sheetView>
  </sheetViews>
  <sheetFormatPr baseColWidth="10" defaultRowHeight="15"/>
  <cols>
    <col min="2" max="2" width="17.140625" customWidth="1"/>
    <col min="3" max="3" width="16.7109375" bestFit="1" customWidth="1"/>
    <col min="4" max="4" width="17.7109375" customWidth="1"/>
    <col min="5" max="5" width="22.42578125" customWidth="1"/>
  </cols>
  <sheetData>
    <row r="2" spans="2:5">
      <c r="B2" s="140" t="s">
        <v>44</v>
      </c>
      <c r="C2" s="140"/>
      <c r="D2" s="140"/>
      <c r="E2" s="140"/>
    </row>
    <row r="3" spans="2:5" ht="15.75" thickBot="1">
      <c r="E3" s="28"/>
    </row>
    <row r="4" spans="2:5">
      <c r="B4" s="134" t="s">
        <v>41</v>
      </c>
      <c r="C4" s="135"/>
      <c r="D4" s="135"/>
      <c r="E4" s="22" t="e">
        <f>+#REF!+#REF!+#REF!</f>
        <v>#REF!</v>
      </c>
    </row>
    <row r="5" spans="2:5">
      <c r="B5" s="136" t="s">
        <v>40</v>
      </c>
      <c r="C5" s="137"/>
      <c r="D5" s="137"/>
      <c r="E5" s="24" t="e">
        <f>+#REF!+#REF!+#REF!</f>
        <v>#REF!</v>
      </c>
    </row>
    <row r="6" spans="2:5" ht="15.75" thickBot="1">
      <c r="B6" s="138" t="s">
        <v>39</v>
      </c>
      <c r="C6" s="139"/>
      <c r="D6" s="139"/>
      <c r="E6" s="25" t="e">
        <f>+E4/E5</f>
        <v>#REF!</v>
      </c>
    </row>
    <row r="7" spans="2:5">
      <c r="B7" s="26"/>
      <c r="D7" s="23"/>
      <c r="E7" s="27"/>
    </row>
    <row r="8" spans="2:5">
      <c r="B8" s="26"/>
      <c r="D8" s="23"/>
      <c r="E8" s="27"/>
    </row>
    <row r="9" spans="2:5">
      <c r="B9" s="26"/>
      <c r="D9" s="23"/>
      <c r="E9" s="27"/>
    </row>
    <row r="10" spans="2:5">
      <c r="B10" s="26"/>
      <c r="D10" s="23"/>
      <c r="E10" s="27"/>
    </row>
    <row r="11" spans="2:5">
      <c r="B11" s="26"/>
      <c r="D11" s="23"/>
      <c r="E11" s="27"/>
    </row>
    <row r="12" spans="2:5">
      <c r="B12" s="26"/>
      <c r="D12" s="23"/>
      <c r="E12" s="27"/>
    </row>
    <row r="13" spans="2:5">
      <c r="B13" s="26"/>
      <c r="D13" s="23"/>
      <c r="E13" s="27"/>
    </row>
    <row r="14" spans="2:5">
      <c r="B14" s="26"/>
      <c r="D14" s="23"/>
      <c r="E14" s="27"/>
    </row>
    <row r="15" spans="2:5">
      <c r="B15" s="26"/>
      <c r="D15" s="23"/>
      <c r="E15" s="27"/>
    </row>
    <row r="16" spans="2:5">
      <c r="B16" s="26"/>
      <c r="D16" s="23"/>
      <c r="E16" s="27"/>
    </row>
    <row r="17" spans="2:5">
      <c r="B17" s="26"/>
      <c r="D17" s="23"/>
      <c r="E17" s="27"/>
    </row>
    <row r="18" spans="2:5">
      <c r="B18" s="26"/>
      <c r="D18" s="23"/>
      <c r="E18" s="27"/>
    </row>
    <row r="19" spans="2:5">
      <c r="B19" s="26"/>
      <c r="D19" s="23"/>
      <c r="E19" s="27"/>
    </row>
    <row r="20" spans="2:5">
      <c r="B20" s="26"/>
      <c r="D20" s="23"/>
      <c r="E20" s="27"/>
    </row>
    <row r="21" spans="2:5">
      <c r="B21" s="26"/>
      <c r="D21" s="23"/>
      <c r="E21" s="27"/>
    </row>
    <row r="22" spans="2:5">
      <c r="B22" s="26"/>
      <c r="D22" s="23"/>
      <c r="E22" s="27"/>
    </row>
    <row r="23" spans="2:5">
      <c r="B23" s="26"/>
      <c r="D23" s="23"/>
      <c r="E23" s="27"/>
    </row>
    <row r="24" spans="2:5">
      <c r="B24" s="26"/>
      <c r="D24" s="23"/>
      <c r="E24" s="27"/>
    </row>
    <row r="25" spans="2:5">
      <c r="B25" s="26"/>
      <c r="D25" s="23"/>
      <c r="E25" s="27"/>
    </row>
    <row r="26" spans="2:5">
      <c r="B26" s="26"/>
      <c r="D26" s="23"/>
      <c r="E26" s="27"/>
    </row>
    <row r="27" spans="2:5">
      <c r="B27" s="26"/>
      <c r="D27" s="23"/>
      <c r="E27" s="27"/>
    </row>
    <row r="28" spans="2:5">
      <c r="B28" s="26"/>
      <c r="D28" s="23"/>
      <c r="E28" s="27"/>
    </row>
    <row r="29" spans="2:5">
      <c r="B29" s="26"/>
      <c r="D29" s="23"/>
      <c r="E29" s="27"/>
    </row>
    <row r="30" spans="2:5" s="36" customFormat="1" ht="5.25" customHeight="1"/>
    <row r="31" spans="2:5" s="37" customFormat="1" ht="5.25" customHeight="1"/>
    <row r="32" spans="2:5" s="37" customFormat="1" ht="5.25" customHeight="1"/>
    <row r="33" spans="2:3" s="37" customFormat="1" ht="5.25" customHeight="1"/>
    <row r="34" spans="2:3" s="37" customFormat="1" ht="5.25" customHeight="1"/>
    <row r="36" spans="2:3" ht="42.75" customHeight="1">
      <c r="B36" s="29" t="s">
        <v>45</v>
      </c>
      <c r="C36" s="35" t="s">
        <v>42</v>
      </c>
    </row>
    <row r="37" spans="2:3" ht="21" customHeight="1">
      <c r="B37" s="30">
        <v>2008</v>
      </c>
      <c r="C37" s="31" t="e">
        <f>+#REF!</f>
        <v>#REF!</v>
      </c>
    </row>
    <row r="38" spans="2:3" ht="21" customHeight="1">
      <c r="B38" s="30">
        <v>2009</v>
      </c>
      <c r="C38" s="31" t="e">
        <f>+#REF!</f>
        <v>#REF!</v>
      </c>
    </row>
    <row r="39" spans="2:3" ht="21" customHeight="1">
      <c r="B39" s="30">
        <v>2010</v>
      </c>
      <c r="C39" s="31" t="e">
        <f>+#REF!</f>
        <v>#REF!</v>
      </c>
    </row>
    <row r="40" spans="2:3" ht="21" customHeight="1">
      <c r="B40" s="32">
        <v>2011</v>
      </c>
      <c r="C40" s="33" t="e">
        <f>+#REF!</f>
        <v>#REF!</v>
      </c>
    </row>
    <row r="41" spans="2:3" ht="21" customHeight="1">
      <c r="B41" s="32">
        <v>2012</v>
      </c>
      <c r="C41" s="33" t="e">
        <f>+#REF!</f>
        <v>#REF!</v>
      </c>
    </row>
    <row r="42" spans="2:3" ht="21" customHeight="1">
      <c r="B42" s="32">
        <v>2013</v>
      </c>
      <c r="C42" s="33" t="e">
        <f>+#REF!</f>
        <v>#REF!</v>
      </c>
    </row>
    <row r="43" spans="2:3" ht="21" customHeight="1">
      <c r="B43" s="32">
        <v>2014</v>
      </c>
      <c r="C43" s="33" t="e">
        <f>+#REF!</f>
        <v>#REF!</v>
      </c>
    </row>
    <row r="44" spans="2:3" ht="21" customHeight="1">
      <c r="B44" s="32">
        <v>2015</v>
      </c>
      <c r="C44" s="33" t="e">
        <f>+#REF!</f>
        <v>#REF!</v>
      </c>
    </row>
    <row r="45" spans="2:3" ht="21" customHeight="1">
      <c r="B45" s="32">
        <v>2016</v>
      </c>
      <c r="C45" s="34" t="e">
        <f>+#REF!</f>
        <v>#REF!</v>
      </c>
    </row>
    <row r="46" spans="2:3" ht="21" customHeight="1">
      <c r="B46" s="32">
        <v>2017</v>
      </c>
      <c r="C46" s="34" t="e">
        <f>+#REF!</f>
        <v>#REF!</v>
      </c>
    </row>
    <row r="47" spans="2:3" ht="21" customHeight="1">
      <c r="B47" s="32">
        <v>2018</v>
      </c>
      <c r="C47" s="34" t="e">
        <f>+#REF!</f>
        <v>#REF!</v>
      </c>
    </row>
  </sheetData>
  <mergeCells count="4">
    <mergeCell ref="B4:D4"/>
    <mergeCell ref="B5:D5"/>
    <mergeCell ref="B6:D6"/>
    <mergeCell ref="B2:E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M.E.T.</vt:lpstr>
      <vt:lpstr>A(-) 2016</vt:lpstr>
      <vt:lpstr>A(-)2017</vt:lpstr>
      <vt:lpstr>A-histórico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Ivan Casanova Cepeda</dc:creator>
  <cp:lastModifiedBy>Katherin Maribel Guaygua Asimbaya</cp:lastModifiedBy>
  <dcterms:created xsi:type="dcterms:W3CDTF">2018-07-27T23:16:01Z</dcterms:created>
  <dcterms:modified xsi:type="dcterms:W3CDTF">2024-12-26T16:06:09Z</dcterms:modified>
</cp:coreProperties>
</file>